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desktop\設計ツール\定数確認\"/>
    </mc:Choice>
  </mc:AlternateContent>
  <workbookProtection workbookPassword="826F" lockStructure="1"/>
  <bookViews>
    <workbookView xWindow="0" yWindow="0" windowWidth="20400" windowHeight="8310"/>
  </bookViews>
  <sheets>
    <sheet name="All result summary" sheetId="1" r:id="rId1"/>
    <sheet name="1. LLC part specification" sheetId="2" r:id="rId2"/>
    <sheet name="2. Transformer confirmation" sheetId="3" r:id="rId3"/>
    <sheet name="3. IS &amp; VW pin" sheetId="4" r:id="rId4"/>
    <sheet name="4. OLP &amp; Standby" sheetId="5" r:id="rId5"/>
    <sheet name="5. Others" sheetId="6" r:id="rId6"/>
    <sheet name="→隠す" sheetId="7" state="veryHidden" r:id="rId7"/>
    <sheet name="設計流れ" sheetId="8" state="veryHidden" r:id="rId8"/>
    <sheet name="提出時非表示⇒" sheetId="17" state="veryHidden" r:id="rId9"/>
    <sheet name="IS,VW計算" sheetId="9" state="veryHidden" r:id="rId10"/>
    <sheet name="CA計算" sheetId="10" state="veryHidden" r:id="rId11"/>
    <sheet name="FB回路" sheetId="11" state="veryHidden" r:id="rId12"/>
    <sheet name="確認 Graph(Vin)" sheetId="13" state="veryHidden" r:id="rId13"/>
    <sheet name="Vo確認(Vin(min))" sheetId="14" state="veryHidden" r:id="rId14"/>
    <sheet name="Vo確認(Vin(typ))" sheetId="15" state="veryHidden" r:id="rId15"/>
    <sheet name="Vo確認(Vin(max))" sheetId="16" state="veryHidden" r:id="rId16"/>
  </sheets>
  <definedNames>
    <definedName name="Auto">FB回路!$B$2</definedName>
    <definedName name="Ext">FB回路!$C$2</definedName>
    <definedName name="FB">INDIRECT(CA計算!$C$12)</definedName>
  </definedNames>
  <calcPr calcId="152511"/>
</workbook>
</file>

<file path=xl/calcChain.xml><?xml version="1.0" encoding="utf-8"?>
<calcChain xmlns="http://schemas.openxmlformats.org/spreadsheetml/2006/main">
  <c r="G51" i="1" l="1"/>
  <c r="G29" i="1" l="1"/>
  <c r="G28" i="1"/>
  <c r="G27" i="1"/>
  <c r="G26" i="1"/>
  <c r="G25" i="1"/>
  <c r="G24" i="1"/>
  <c r="G23" i="1"/>
  <c r="G22" i="1"/>
  <c r="G18" i="1"/>
  <c r="G17" i="1"/>
  <c r="G16" i="1"/>
  <c r="G15" i="1"/>
  <c r="G14" i="1"/>
  <c r="G13" i="1"/>
  <c r="G12" i="1"/>
  <c r="G11" i="1"/>
  <c r="G10" i="1"/>
  <c r="G61" i="1"/>
  <c r="C20" i="10" l="1"/>
  <c r="C18" i="10"/>
  <c r="C690" i="16" l="1"/>
  <c r="C689" i="16"/>
  <c r="C688" i="16"/>
  <c r="C687" i="16"/>
  <c r="C686" i="16"/>
  <c r="C685" i="16"/>
  <c r="C684" i="16"/>
  <c r="C683" i="16"/>
  <c r="C682" i="16"/>
  <c r="C681" i="16"/>
  <c r="C680" i="16"/>
  <c r="C679" i="16"/>
  <c r="C678" i="16"/>
  <c r="C677" i="16"/>
  <c r="C676" i="16"/>
  <c r="C675" i="16"/>
  <c r="C674" i="16"/>
  <c r="C673" i="16"/>
  <c r="C672" i="16"/>
  <c r="C671" i="16"/>
  <c r="C670" i="16"/>
  <c r="C669" i="16"/>
  <c r="C668" i="16"/>
  <c r="C667" i="16"/>
  <c r="C666" i="16"/>
  <c r="C665" i="16"/>
  <c r="C664" i="16"/>
  <c r="C663" i="16"/>
  <c r="C662" i="16"/>
  <c r="C661" i="16"/>
  <c r="C660" i="16"/>
  <c r="C659" i="16"/>
  <c r="C658" i="16"/>
  <c r="C657" i="16"/>
  <c r="C656" i="16"/>
  <c r="C655" i="16"/>
  <c r="C654" i="16"/>
  <c r="C653" i="16"/>
  <c r="C652" i="16"/>
  <c r="C651" i="16"/>
  <c r="C650" i="16"/>
  <c r="C649" i="16"/>
  <c r="C648" i="16"/>
  <c r="C647" i="16"/>
  <c r="C646" i="16"/>
  <c r="C645" i="16"/>
  <c r="C644" i="16"/>
  <c r="C643" i="16"/>
  <c r="C642" i="16"/>
  <c r="C641" i="16"/>
  <c r="C640" i="16"/>
  <c r="C639" i="16"/>
  <c r="C638" i="16"/>
  <c r="C637" i="16"/>
  <c r="C636" i="16"/>
  <c r="C635" i="16"/>
  <c r="C634" i="16"/>
  <c r="C633" i="16"/>
  <c r="C632" i="16"/>
  <c r="C631" i="16"/>
  <c r="C630" i="16"/>
  <c r="C629" i="16"/>
  <c r="C628" i="16"/>
  <c r="C627" i="16"/>
  <c r="C626" i="16"/>
  <c r="C625" i="16"/>
  <c r="C624" i="16"/>
  <c r="C623" i="16"/>
  <c r="C622" i="16"/>
  <c r="C621" i="16"/>
  <c r="C620" i="16"/>
  <c r="C619" i="16"/>
  <c r="C618" i="16"/>
  <c r="C617" i="16"/>
  <c r="C616" i="16"/>
  <c r="C615" i="16"/>
  <c r="C614" i="16"/>
  <c r="C613" i="16"/>
  <c r="C612" i="16"/>
  <c r="C611" i="16"/>
  <c r="C610" i="16"/>
  <c r="C609" i="16"/>
  <c r="C608" i="16"/>
  <c r="C607" i="16"/>
  <c r="C606" i="16"/>
  <c r="C605" i="16"/>
  <c r="C604" i="16"/>
  <c r="C603" i="16"/>
  <c r="C602" i="16"/>
  <c r="C601" i="16"/>
  <c r="C600" i="16"/>
  <c r="C599" i="16"/>
  <c r="C598" i="16"/>
  <c r="C597" i="16"/>
  <c r="C596" i="16"/>
  <c r="C595" i="16"/>
  <c r="C594" i="16"/>
  <c r="C593" i="16"/>
  <c r="C592" i="16"/>
  <c r="C591" i="16"/>
  <c r="C590" i="16"/>
  <c r="C589" i="16"/>
  <c r="C588" i="16"/>
  <c r="C587" i="16"/>
  <c r="C586" i="16"/>
  <c r="C585" i="16"/>
  <c r="C584" i="16"/>
  <c r="C583" i="16"/>
  <c r="C582" i="16"/>
  <c r="C581" i="16"/>
  <c r="C580" i="16"/>
  <c r="C579" i="16"/>
  <c r="C578" i="16"/>
  <c r="C577" i="16"/>
  <c r="C576" i="16"/>
  <c r="C575" i="16"/>
  <c r="C574" i="16"/>
  <c r="C573" i="16"/>
  <c r="C572" i="16"/>
  <c r="C571" i="16"/>
  <c r="C570" i="16"/>
  <c r="C569" i="16"/>
  <c r="C568" i="16"/>
  <c r="C567" i="16"/>
  <c r="C566" i="16"/>
  <c r="C565" i="16"/>
  <c r="C564" i="16"/>
  <c r="C563" i="16"/>
  <c r="C562" i="16"/>
  <c r="C561" i="16"/>
  <c r="C560" i="16"/>
  <c r="C559" i="16"/>
  <c r="C558" i="16"/>
  <c r="C557" i="16"/>
  <c r="C556" i="16"/>
  <c r="C555" i="16"/>
  <c r="C554" i="16"/>
  <c r="C553" i="16"/>
  <c r="C552" i="16"/>
  <c r="C551" i="16"/>
  <c r="C550" i="16"/>
  <c r="C549" i="16"/>
  <c r="C548" i="16"/>
  <c r="C547" i="16"/>
  <c r="C546" i="16"/>
  <c r="C545" i="16"/>
  <c r="C544" i="16"/>
  <c r="C543" i="16"/>
  <c r="C542" i="16"/>
  <c r="C541" i="16"/>
  <c r="C540" i="16"/>
  <c r="C539" i="16"/>
  <c r="C538" i="16"/>
  <c r="C537" i="16"/>
  <c r="C536" i="16"/>
  <c r="C535" i="16"/>
  <c r="C534" i="16"/>
  <c r="C533" i="16"/>
  <c r="C532" i="16"/>
  <c r="C531" i="16"/>
  <c r="C530" i="16"/>
  <c r="C529" i="16"/>
  <c r="C528" i="16"/>
  <c r="C527" i="16"/>
  <c r="C526" i="16"/>
  <c r="C525" i="16"/>
  <c r="C524" i="16"/>
  <c r="C523" i="16"/>
  <c r="C522" i="16"/>
  <c r="C521" i="16"/>
  <c r="C520" i="16"/>
  <c r="C519" i="16"/>
  <c r="C518" i="16"/>
  <c r="C517" i="16"/>
  <c r="C516" i="16"/>
  <c r="C515" i="16"/>
  <c r="C514" i="16"/>
  <c r="C513" i="16"/>
  <c r="C512" i="16"/>
  <c r="C511" i="16"/>
  <c r="C510" i="16"/>
  <c r="C509" i="16"/>
  <c r="C508" i="16"/>
  <c r="C507" i="16"/>
  <c r="C506" i="16"/>
  <c r="C505" i="16"/>
  <c r="C504" i="16"/>
  <c r="C503" i="16"/>
  <c r="C502" i="16"/>
  <c r="C501" i="16"/>
  <c r="C500" i="16"/>
  <c r="C499" i="16"/>
  <c r="C498" i="16"/>
  <c r="C497" i="16"/>
  <c r="C496" i="16"/>
  <c r="C495" i="16"/>
  <c r="C494" i="16"/>
  <c r="C493" i="16"/>
  <c r="C492" i="16"/>
  <c r="C491" i="16"/>
  <c r="C490" i="16"/>
  <c r="C489" i="16"/>
  <c r="C488" i="16"/>
  <c r="C487" i="16"/>
  <c r="C486" i="16"/>
  <c r="C485" i="16"/>
  <c r="C484" i="16"/>
  <c r="C483" i="16"/>
  <c r="C482" i="16"/>
  <c r="C481" i="16"/>
  <c r="C480" i="16"/>
  <c r="C479" i="16"/>
  <c r="C478" i="16"/>
  <c r="C477" i="16"/>
  <c r="C476" i="16"/>
  <c r="C475" i="16"/>
  <c r="C474" i="16"/>
  <c r="C473" i="16"/>
  <c r="C472" i="16"/>
  <c r="C471" i="16"/>
  <c r="C470" i="16"/>
  <c r="C469" i="16"/>
  <c r="C468" i="16"/>
  <c r="C467" i="16"/>
  <c r="C466" i="16"/>
  <c r="C465" i="16"/>
  <c r="C464" i="16"/>
  <c r="C463" i="16"/>
  <c r="C462" i="16"/>
  <c r="C461" i="16"/>
  <c r="C460" i="16"/>
  <c r="C459" i="16"/>
  <c r="C458" i="16"/>
  <c r="C457" i="16"/>
  <c r="C456" i="16"/>
  <c r="C455" i="16"/>
  <c r="C454" i="16"/>
  <c r="C453" i="16"/>
  <c r="C452" i="16"/>
  <c r="C451" i="16"/>
  <c r="C450" i="16"/>
  <c r="C449" i="16"/>
  <c r="C448" i="16"/>
  <c r="C447" i="16"/>
  <c r="C446" i="16"/>
  <c r="C445" i="16"/>
  <c r="C444" i="16"/>
  <c r="C443" i="16"/>
  <c r="C442" i="16"/>
  <c r="C441" i="16"/>
  <c r="C440" i="16"/>
  <c r="C439" i="16"/>
  <c r="C438" i="16"/>
  <c r="C437" i="16"/>
  <c r="C436" i="16"/>
  <c r="C435" i="16"/>
  <c r="C434" i="16"/>
  <c r="C433" i="16"/>
  <c r="C432" i="16"/>
  <c r="C431" i="16"/>
  <c r="C430" i="16"/>
  <c r="C429" i="16"/>
  <c r="C428" i="16"/>
  <c r="C427" i="16"/>
  <c r="C426" i="16"/>
  <c r="C425" i="16"/>
  <c r="C424" i="16"/>
  <c r="C423" i="16"/>
  <c r="C422" i="16"/>
  <c r="C421" i="16"/>
  <c r="C420" i="16"/>
  <c r="C419" i="16"/>
  <c r="C418" i="16"/>
  <c r="C417" i="16"/>
  <c r="C416" i="16"/>
  <c r="C415" i="16"/>
  <c r="C414" i="16"/>
  <c r="C413" i="16"/>
  <c r="C412" i="16"/>
  <c r="C411" i="16"/>
  <c r="C410" i="16"/>
  <c r="C409" i="16"/>
  <c r="C408" i="16"/>
  <c r="C407" i="16"/>
  <c r="C406" i="16"/>
  <c r="C405" i="16"/>
  <c r="C404" i="16"/>
  <c r="C403" i="16"/>
  <c r="C402" i="16"/>
  <c r="C401" i="16"/>
  <c r="C400" i="16"/>
  <c r="C399" i="16"/>
  <c r="C398" i="16"/>
  <c r="C397" i="16"/>
  <c r="C396" i="16"/>
  <c r="C395" i="16"/>
  <c r="C394" i="16"/>
  <c r="C393" i="16"/>
  <c r="C392" i="16"/>
  <c r="C391" i="16"/>
  <c r="C390" i="16"/>
  <c r="C389" i="16"/>
  <c r="C388" i="16"/>
  <c r="C387" i="16"/>
  <c r="C386" i="16"/>
  <c r="C385" i="16"/>
  <c r="C384" i="16"/>
  <c r="C383" i="16"/>
  <c r="C382" i="16"/>
  <c r="C381" i="16"/>
  <c r="C380" i="16"/>
  <c r="C379" i="16"/>
  <c r="C378" i="16"/>
  <c r="C377" i="16"/>
  <c r="C376" i="16"/>
  <c r="C375" i="16"/>
  <c r="C374" i="16"/>
  <c r="C373" i="16"/>
  <c r="C372" i="16"/>
  <c r="C371" i="16"/>
  <c r="C370" i="16"/>
  <c r="C369" i="16"/>
  <c r="C368" i="16"/>
  <c r="C367" i="16"/>
  <c r="C366" i="16"/>
  <c r="C365" i="16"/>
  <c r="C364" i="16"/>
  <c r="C363" i="16"/>
  <c r="C362" i="16"/>
  <c r="C361" i="16"/>
  <c r="C360" i="16"/>
  <c r="C359" i="16"/>
  <c r="C358" i="16"/>
  <c r="C357" i="16"/>
  <c r="C356" i="16"/>
  <c r="C355" i="16"/>
  <c r="C354" i="16"/>
  <c r="C353" i="16"/>
  <c r="C352" i="16"/>
  <c r="C351" i="16"/>
  <c r="C350" i="16"/>
  <c r="C349" i="16"/>
  <c r="C348" i="16"/>
  <c r="C347" i="16"/>
  <c r="C346" i="16"/>
  <c r="C345" i="16"/>
  <c r="C344" i="16"/>
  <c r="C343" i="16"/>
  <c r="C342" i="16"/>
  <c r="C341" i="16"/>
  <c r="C340" i="16"/>
  <c r="C339" i="16"/>
  <c r="C338" i="16"/>
  <c r="C337" i="16"/>
  <c r="C336" i="16"/>
  <c r="C335" i="16"/>
  <c r="C334" i="16"/>
  <c r="C333" i="16"/>
  <c r="C332" i="16"/>
  <c r="C331" i="16"/>
  <c r="C330" i="16"/>
  <c r="C329" i="16"/>
  <c r="C328" i="16"/>
  <c r="C327" i="16"/>
  <c r="C326" i="16"/>
  <c r="C325" i="16"/>
  <c r="C324" i="16"/>
  <c r="C323" i="16"/>
  <c r="C322" i="16"/>
  <c r="C321" i="16"/>
  <c r="C320" i="16"/>
  <c r="C319" i="16"/>
  <c r="C318" i="16"/>
  <c r="C317" i="16"/>
  <c r="C316" i="16"/>
  <c r="C315" i="16"/>
  <c r="C314" i="16"/>
  <c r="C313" i="16"/>
  <c r="C312" i="16"/>
  <c r="C311" i="16"/>
  <c r="C310" i="16"/>
  <c r="C309" i="16"/>
  <c r="C308" i="16"/>
  <c r="C307" i="16"/>
  <c r="C306" i="16"/>
  <c r="C305" i="16"/>
  <c r="C304" i="16"/>
  <c r="C303" i="16"/>
  <c r="C302" i="16"/>
  <c r="C301" i="16"/>
  <c r="C300" i="16"/>
  <c r="C299" i="16"/>
  <c r="C298" i="16"/>
  <c r="C297" i="16"/>
  <c r="C296" i="16"/>
  <c r="C295" i="16"/>
  <c r="C294" i="16"/>
  <c r="C293" i="16"/>
  <c r="C292" i="16"/>
  <c r="C291" i="16"/>
  <c r="C290" i="16"/>
  <c r="C289" i="16"/>
  <c r="C288" i="16"/>
  <c r="C287" i="16"/>
  <c r="C286" i="16"/>
  <c r="C285" i="16"/>
  <c r="C284" i="16"/>
  <c r="C283" i="16"/>
  <c r="C282" i="16"/>
  <c r="C281" i="16"/>
  <c r="C280" i="16"/>
  <c r="C279" i="16"/>
  <c r="C278" i="16"/>
  <c r="C277" i="16"/>
  <c r="C276" i="16"/>
  <c r="C275" i="16"/>
  <c r="C274" i="16"/>
  <c r="C273" i="16"/>
  <c r="C272" i="16"/>
  <c r="C271" i="16"/>
  <c r="C270" i="16"/>
  <c r="C269" i="16"/>
  <c r="C268" i="16"/>
  <c r="C267" i="16"/>
  <c r="C266" i="16"/>
  <c r="C265" i="16"/>
  <c r="C264" i="16"/>
  <c r="C263" i="16"/>
  <c r="C262" i="16"/>
  <c r="C261" i="16"/>
  <c r="C260" i="16"/>
  <c r="C259" i="16"/>
  <c r="C258" i="16"/>
  <c r="C257" i="16"/>
  <c r="C256" i="16"/>
  <c r="C255" i="16"/>
  <c r="C254" i="16"/>
  <c r="C253" i="16"/>
  <c r="C252" i="16"/>
  <c r="C251" i="16"/>
  <c r="C250" i="16"/>
  <c r="C249" i="16"/>
  <c r="C248" i="16"/>
  <c r="C247" i="16"/>
  <c r="C246" i="16"/>
  <c r="C245" i="16"/>
  <c r="C244" i="16"/>
  <c r="C243" i="16"/>
  <c r="C242" i="16"/>
  <c r="C241" i="16"/>
  <c r="C240" i="16"/>
  <c r="C239" i="16"/>
  <c r="C238" i="16"/>
  <c r="C237" i="16"/>
  <c r="C236" i="16"/>
  <c r="C235" i="16"/>
  <c r="C234" i="16"/>
  <c r="C233" i="16"/>
  <c r="C232" i="16"/>
  <c r="C231" i="16"/>
  <c r="C230" i="16"/>
  <c r="C229" i="16"/>
  <c r="C228" i="16"/>
  <c r="C227" i="16"/>
  <c r="C226" i="16"/>
  <c r="C225" i="16"/>
  <c r="C224" i="16"/>
  <c r="C223" i="16"/>
  <c r="C222" i="16"/>
  <c r="C221" i="16"/>
  <c r="C220" i="16"/>
  <c r="C219" i="16"/>
  <c r="C218" i="16"/>
  <c r="C217" i="16"/>
  <c r="C216" i="16"/>
  <c r="C215" i="16"/>
  <c r="C214" i="16"/>
  <c r="C213" i="16"/>
  <c r="C212" i="16"/>
  <c r="C211" i="16"/>
  <c r="C210" i="16"/>
  <c r="C209" i="16"/>
  <c r="C208" i="16"/>
  <c r="C207" i="16"/>
  <c r="C206" i="16"/>
  <c r="C205" i="16"/>
  <c r="C204" i="16"/>
  <c r="C203" i="16"/>
  <c r="C202" i="16"/>
  <c r="C201" i="16"/>
  <c r="C200" i="16"/>
  <c r="C199" i="16"/>
  <c r="C198" i="16"/>
  <c r="C197" i="16"/>
  <c r="C196" i="16"/>
  <c r="C195" i="16"/>
  <c r="C194" i="16"/>
  <c r="C193" i="16"/>
  <c r="C192" i="16"/>
  <c r="C191" i="16"/>
  <c r="C190" i="16"/>
  <c r="C189" i="16"/>
  <c r="C188" i="16"/>
  <c r="C187" i="16"/>
  <c r="C186" i="16"/>
  <c r="C185" i="16"/>
  <c r="C184" i="16"/>
  <c r="C183" i="16"/>
  <c r="C182" i="16"/>
  <c r="C181" i="16"/>
  <c r="C180" i="16"/>
  <c r="C179" i="16"/>
  <c r="C178" i="16"/>
  <c r="C177" i="16"/>
  <c r="C176" i="16"/>
  <c r="C175" i="16"/>
  <c r="C174" i="16"/>
  <c r="C173" i="16"/>
  <c r="C172" i="16"/>
  <c r="C171" i="16"/>
  <c r="C170" i="16"/>
  <c r="C169" i="16"/>
  <c r="C168" i="16"/>
  <c r="C167" i="16"/>
  <c r="C166" i="16"/>
  <c r="C165" i="16"/>
  <c r="C164" i="16"/>
  <c r="C163" i="16"/>
  <c r="C162" i="16"/>
  <c r="C161" i="16"/>
  <c r="C160" i="16"/>
  <c r="C159" i="16"/>
  <c r="C158" i="16"/>
  <c r="C157" i="16"/>
  <c r="C156" i="16"/>
  <c r="C155" i="16"/>
  <c r="C154" i="16"/>
  <c r="C153" i="16"/>
  <c r="C152" i="16"/>
  <c r="C151" i="16"/>
  <c r="C150" i="16"/>
  <c r="C149" i="16"/>
  <c r="C148" i="16"/>
  <c r="C147" i="16"/>
  <c r="C146" i="16"/>
  <c r="C145" i="16"/>
  <c r="C144" i="16"/>
  <c r="C143" i="16"/>
  <c r="C142" i="16"/>
  <c r="C141" i="16"/>
  <c r="C140" i="16"/>
  <c r="C139" i="16"/>
  <c r="C138" i="16"/>
  <c r="C137" i="16"/>
  <c r="C136" i="16"/>
  <c r="C135" i="16"/>
  <c r="C134" i="16"/>
  <c r="C133" i="16"/>
  <c r="C132" i="16"/>
  <c r="C131" i="16"/>
  <c r="C130" i="16"/>
  <c r="C129" i="16"/>
  <c r="C128" i="16"/>
  <c r="C127" i="16"/>
  <c r="C126" i="16"/>
  <c r="C125" i="16"/>
  <c r="C124" i="16"/>
  <c r="C123" i="16"/>
  <c r="C122" i="16"/>
  <c r="C121" i="16"/>
  <c r="C120" i="16"/>
  <c r="C119" i="16"/>
  <c r="C118" i="16"/>
  <c r="C117" i="16"/>
  <c r="C116" i="16"/>
  <c r="C115" i="16"/>
  <c r="C114" i="16"/>
  <c r="C113" i="16"/>
  <c r="C112" i="16"/>
  <c r="C111" i="16"/>
  <c r="C110" i="16"/>
  <c r="C109" i="16"/>
  <c r="C108" i="16"/>
  <c r="C107" i="16"/>
  <c r="C106" i="16"/>
  <c r="C105" i="16"/>
  <c r="C104" i="16"/>
  <c r="C103" i="16"/>
  <c r="C102" i="16"/>
  <c r="C101" i="16"/>
  <c r="C100" i="16"/>
  <c r="C99" i="16"/>
  <c r="C98" i="16"/>
  <c r="C97" i="16"/>
  <c r="C96" i="16"/>
  <c r="C95" i="16"/>
  <c r="C94" i="16"/>
  <c r="C93" i="16"/>
  <c r="C92" i="16"/>
  <c r="C91" i="16"/>
  <c r="C90" i="16"/>
  <c r="C89" i="16"/>
  <c r="C88" i="16"/>
  <c r="C87" i="16"/>
  <c r="C86" i="16"/>
  <c r="C85" i="16"/>
  <c r="C84" i="16"/>
  <c r="C83" i="16"/>
  <c r="C82" i="16"/>
  <c r="C81" i="16"/>
  <c r="C80" i="16"/>
  <c r="C79" i="16"/>
  <c r="C78" i="16"/>
  <c r="C77" i="16"/>
  <c r="C76" i="16"/>
  <c r="C75" i="16"/>
  <c r="C74" i="16"/>
  <c r="C73" i="16"/>
  <c r="C72" i="16"/>
  <c r="C71" i="16"/>
  <c r="C70" i="16"/>
  <c r="C69" i="16"/>
  <c r="C68" i="16"/>
  <c r="C67" i="16"/>
  <c r="C66" i="16"/>
  <c r="C65" i="16"/>
  <c r="C64" i="16"/>
  <c r="C63" i="16"/>
  <c r="C62" i="16"/>
  <c r="C61" i="16"/>
  <c r="C60" i="16"/>
  <c r="C59" i="16"/>
  <c r="C58" i="16"/>
  <c r="C57" i="16"/>
  <c r="C56" i="16"/>
  <c r="C55" i="16"/>
  <c r="C54" i="16"/>
  <c r="C53" i="16"/>
  <c r="C52" i="16"/>
  <c r="C51" i="16"/>
  <c r="C50" i="16"/>
  <c r="C49" i="16"/>
  <c r="C48" i="16"/>
  <c r="C47" i="16"/>
  <c r="C46" i="16"/>
  <c r="C45" i="16"/>
  <c r="C44" i="16"/>
  <c r="C43" i="16"/>
  <c r="C42" i="16"/>
  <c r="C41" i="16"/>
  <c r="C40" i="16"/>
  <c r="C39" i="16"/>
  <c r="C38" i="16"/>
  <c r="C37" i="16"/>
  <c r="C36" i="16"/>
  <c r="C35" i="16"/>
  <c r="C34" i="16"/>
  <c r="C33" i="16"/>
  <c r="C32" i="16"/>
  <c r="C31" i="16"/>
  <c r="C30" i="16"/>
  <c r="C27" i="16"/>
  <c r="C16" i="16"/>
  <c r="E16" i="16" s="1"/>
  <c r="C15" i="16"/>
  <c r="E15" i="16" s="1"/>
  <c r="C14" i="16"/>
  <c r="E14" i="16" s="1"/>
  <c r="C11" i="16"/>
  <c r="C10" i="16"/>
  <c r="C690" i="15"/>
  <c r="C689" i="15"/>
  <c r="C688" i="15"/>
  <c r="C687" i="15"/>
  <c r="C686" i="15"/>
  <c r="C685" i="15"/>
  <c r="C684" i="15"/>
  <c r="C683" i="15"/>
  <c r="C682" i="15"/>
  <c r="C681" i="15"/>
  <c r="C680" i="15"/>
  <c r="C679" i="15"/>
  <c r="C678" i="15"/>
  <c r="C677" i="15"/>
  <c r="C676" i="15"/>
  <c r="C675" i="15"/>
  <c r="C674" i="15"/>
  <c r="C673" i="15"/>
  <c r="C672" i="15"/>
  <c r="C671" i="15"/>
  <c r="C670" i="15"/>
  <c r="C669" i="15"/>
  <c r="C668" i="15"/>
  <c r="C667" i="15"/>
  <c r="C666" i="15"/>
  <c r="C665" i="15"/>
  <c r="C664" i="15"/>
  <c r="C663" i="15"/>
  <c r="C662" i="15"/>
  <c r="C661" i="15"/>
  <c r="C660" i="15"/>
  <c r="C659" i="15"/>
  <c r="C658" i="15"/>
  <c r="C657" i="15"/>
  <c r="C656" i="15"/>
  <c r="C655" i="15"/>
  <c r="C654" i="15"/>
  <c r="C653" i="15"/>
  <c r="C652" i="15"/>
  <c r="C651" i="15"/>
  <c r="C650" i="15"/>
  <c r="C649" i="15"/>
  <c r="C648" i="15"/>
  <c r="C647" i="15"/>
  <c r="C646" i="15"/>
  <c r="C645" i="15"/>
  <c r="C644" i="15"/>
  <c r="C643" i="15"/>
  <c r="C642" i="15"/>
  <c r="C641" i="15"/>
  <c r="C640" i="15"/>
  <c r="C639" i="15"/>
  <c r="C638" i="15"/>
  <c r="C637" i="15"/>
  <c r="C636" i="15"/>
  <c r="C635" i="15"/>
  <c r="C634" i="15"/>
  <c r="C633" i="15"/>
  <c r="C632" i="15"/>
  <c r="C631" i="15"/>
  <c r="C630" i="15"/>
  <c r="C629" i="15"/>
  <c r="C628" i="15"/>
  <c r="C627" i="15"/>
  <c r="C626" i="15"/>
  <c r="C625" i="15"/>
  <c r="C624" i="15"/>
  <c r="C623" i="15"/>
  <c r="C622" i="15"/>
  <c r="C621" i="15"/>
  <c r="C620" i="15"/>
  <c r="C619" i="15"/>
  <c r="C618" i="15"/>
  <c r="C617" i="15"/>
  <c r="C616" i="15"/>
  <c r="C615" i="15"/>
  <c r="C614" i="15"/>
  <c r="C613" i="15"/>
  <c r="C612" i="15"/>
  <c r="C611" i="15"/>
  <c r="C610" i="15"/>
  <c r="C609" i="15"/>
  <c r="C608" i="15"/>
  <c r="C607" i="15"/>
  <c r="C606" i="15"/>
  <c r="C605" i="15"/>
  <c r="C604" i="15"/>
  <c r="C603" i="15"/>
  <c r="C602" i="15"/>
  <c r="C601" i="15"/>
  <c r="C600" i="15"/>
  <c r="C599" i="15"/>
  <c r="C598" i="15"/>
  <c r="C597" i="15"/>
  <c r="C596" i="15"/>
  <c r="C595" i="15"/>
  <c r="C594" i="15"/>
  <c r="C593" i="15"/>
  <c r="C592" i="15"/>
  <c r="C591" i="15"/>
  <c r="C590" i="15"/>
  <c r="C589" i="15"/>
  <c r="C588" i="15"/>
  <c r="C587" i="15"/>
  <c r="C586" i="15"/>
  <c r="C585" i="15"/>
  <c r="C584" i="15"/>
  <c r="C583" i="15"/>
  <c r="C582" i="15"/>
  <c r="C581" i="15"/>
  <c r="C580" i="15"/>
  <c r="C579" i="15"/>
  <c r="C578" i="15"/>
  <c r="C577" i="15"/>
  <c r="C576" i="15"/>
  <c r="C575" i="15"/>
  <c r="C574" i="15"/>
  <c r="C573" i="15"/>
  <c r="C572" i="15"/>
  <c r="C571" i="15"/>
  <c r="C570" i="15"/>
  <c r="C569" i="15"/>
  <c r="C568" i="15"/>
  <c r="C567" i="15"/>
  <c r="C566" i="15"/>
  <c r="C565" i="15"/>
  <c r="C564" i="15"/>
  <c r="C563" i="15"/>
  <c r="C562" i="15"/>
  <c r="C561" i="15"/>
  <c r="C560" i="15"/>
  <c r="C559" i="15"/>
  <c r="C558" i="15"/>
  <c r="C557" i="15"/>
  <c r="C556" i="15"/>
  <c r="C555" i="15"/>
  <c r="C554" i="15"/>
  <c r="C553" i="15"/>
  <c r="C552" i="15"/>
  <c r="C551" i="15"/>
  <c r="C550" i="15"/>
  <c r="C549" i="15"/>
  <c r="C548" i="15"/>
  <c r="C547" i="15"/>
  <c r="C546" i="15"/>
  <c r="C545" i="15"/>
  <c r="C544" i="15"/>
  <c r="C543" i="15"/>
  <c r="C542" i="15"/>
  <c r="C541" i="15"/>
  <c r="C540" i="15"/>
  <c r="C539" i="15"/>
  <c r="C538" i="15"/>
  <c r="C537" i="15"/>
  <c r="C536" i="15"/>
  <c r="C535" i="15"/>
  <c r="C534" i="15"/>
  <c r="C533" i="15"/>
  <c r="C532" i="15"/>
  <c r="C531" i="15"/>
  <c r="C530" i="15"/>
  <c r="C529" i="15"/>
  <c r="C528" i="15"/>
  <c r="C527" i="15"/>
  <c r="C526" i="15"/>
  <c r="C525" i="15"/>
  <c r="C524" i="15"/>
  <c r="C523" i="15"/>
  <c r="C522" i="15"/>
  <c r="C521" i="15"/>
  <c r="C520" i="15"/>
  <c r="C519" i="15"/>
  <c r="C518" i="15"/>
  <c r="C517" i="15"/>
  <c r="C516" i="15"/>
  <c r="C515" i="15"/>
  <c r="C514" i="15"/>
  <c r="C513" i="15"/>
  <c r="C512" i="15"/>
  <c r="C511" i="15"/>
  <c r="C510" i="15"/>
  <c r="C509" i="15"/>
  <c r="C508" i="15"/>
  <c r="C507" i="15"/>
  <c r="C506" i="15"/>
  <c r="C505" i="15"/>
  <c r="C504" i="15"/>
  <c r="C503" i="15"/>
  <c r="C502" i="15"/>
  <c r="C501" i="15"/>
  <c r="C500" i="15"/>
  <c r="C499" i="15"/>
  <c r="C498" i="15"/>
  <c r="C497" i="15"/>
  <c r="C496" i="15"/>
  <c r="C495" i="15"/>
  <c r="C494" i="15"/>
  <c r="C493" i="15"/>
  <c r="C492" i="15"/>
  <c r="C491" i="15"/>
  <c r="C490" i="15"/>
  <c r="C489" i="15"/>
  <c r="C488" i="15"/>
  <c r="C487" i="15"/>
  <c r="C486" i="15"/>
  <c r="C485" i="15"/>
  <c r="C484" i="15"/>
  <c r="C483" i="15"/>
  <c r="C482" i="15"/>
  <c r="C481" i="15"/>
  <c r="C480" i="15"/>
  <c r="C479" i="15"/>
  <c r="C478" i="15"/>
  <c r="C477" i="15"/>
  <c r="C476" i="15"/>
  <c r="C475" i="15"/>
  <c r="C474" i="15"/>
  <c r="C473" i="15"/>
  <c r="C472" i="15"/>
  <c r="C471" i="15"/>
  <c r="C470" i="15"/>
  <c r="C469" i="15"/>
  <c r="C468" i="15"/>
  <c r="C467" i="15"/>
  <c r="C466" i="15"/>
  <c r="C465" i="15"/>
  <c r="C464" i="15"/>
  <c r="C463" i="15"/>
  <c r="C462" i="15"/>
  <c r="C461" i="15"/>
  <c r="C460" i="15"/>
  <c r="C459" i="15"/>
  <c r="C458" i="15"/>
  <c r="C457" i="15"/>
  <c r="C456" i="15"/>
  <c r="C455" i="15"/>
  <c r="C454" i="15"/>
  <c r="C453" i="15"/>
  <c r="C452" i="15"/>
  <c r="C451" i="15"/>
  <c r="C450" i="15"/>
  <c r="C449" i="15"/>
  <c r="C448" i="15"/>
  <c r="C447" i="15"/>
  <c r="C446" i="15"/>
  <c r="C445" i="15"/>
  <c r="C444" i="15"/>
  <c r="C443" i="15"/>
  <c r="C442" i="15"/>
  <c r="C441" i="15"/>
  <c r="C440" i="15"/>
  <c r="C439" i="15"/>
  <c r="C438" i="15"/>
  <c r="C437" i="15"/>
  <c r="C436" i="15"/>
  <c r="C435" i="15"/>
  <c r="C434" i="15"/>
  <c r="C433" i="15"/>
  <c r="C432" i="15"/>
  <c r="C431" i="15"/>
  <c r="C430" i="15"/>
  <c r="C429" i="15"/>
  <c r="C428" i="15"/>
  <c r="C427" i="15"/>
  <c r="C426" i="15"/>
  <c r="C425" i="15"/>
  <c r="C424" i="15"/>
  <c r="C423" i="15"/>
  <c r="C422" i="15"/>
  <c r="C421" i="15"/>
  <c r="C420" i="15"/>
  <c r="C419" i="15"/>
  <c r="C418" i="15"/>
  <c r="C417" i="15"/>
  <c r="C416" i="15"/>
  <c r="C415" i="15"/>
  <c r="C414" i="15"/>
  <c r="C413" i="15"/>
  <c r="C412" i="15"/>
  <c r="C411" i="15"/>
  <c r="C410" i="15"/>
  <c r="C409" i="15"/>
  <c r="C408" i="15"/>
  <c r="C407" i="15"/>
  <c r="C406" i="15"/>
  <c r="C405" i="15"/>
  <c r="C404" i="15"/>
  <c r="C403" i="15"/>
  <c r="C402" i="15"/>
  <c r="C401" i="15"/>
  <c r="C400" i="15"/>
  <c r="C399" i="15"/>
  <c r="C398" i="15"/>
  <c r="C397" i="15"/>
  <c r="C396" i="15"/>
  <c r="C395" i="15"/>
  <c r="C394" i="15"/>
  <c r="C393" i="15"/>
  <c r="C392" i="15"/>
  <c r="C391" i="15"/>
  <c r="C390" i="15"/>
  <c r="C389" i="15"/>
  <c r="C388" i="15"/>
  <c r="C387" i="15"/>
  <c r="C386" i="15"/>
  <c r="C385" i="15"/>
  <c r="C384" i="15"/>
  <c r="C383" i="15"/>
  <c r="C382" i="15"/>
  <c r="C381" i="15"/>
  <c r="C380" i="15"/>
  <c r="C379" i="15"/>
  <c r="C378" i="15"/>
  <c r="C377" i="15"/>
  <c r="C376" i="15"/>
  <c r="C375" i="15"/>
  <c r="C374" i="15"/>
  <c r="C373" i="15"/>
  <c r="C372" i="15"/>
  <c r="C371" i="15"/>
  <c r="C370" i="15"/>
  <c r="C369" i="15"/>
  <c r="C368" i="15"/>
  <c r="C367" i="15"/>
  <c r="C366" i="15"/>
  <c r="C365" i="15"/>
  <c r="C364" i="15"/>
  <c r="C363" i="15"/>
  <c r="C362" i="15"/>
  <c r="C361" i="15"/>
  <c r="C360" i="15"/>
  <c r="C359" i="15"/>
  <c r="C358" i="15"/>
  <c r="C357" i="15"/>
  <c r="C356" i="15"/>
  <c r="C355" i="15"/>
  <c r="C354" i="15"/>
  <c r="C353" i="15"/>
  <c r="C352" i="15"/>
  <c r="C351" i="15"/>
  <c r="C350" i="15"/>
  <c r="C349" i="15"/>
  <c r="C348" i="15"/>
  <c r="C347" i="15"/>
  <c r="C346" i="15"/>
  <c r="C345" i="15"/>
  <c r="C344" i="15"/>
  <c r="C343" i="15"/>
  <c r="C342" i="15"/>
  <c r="C341" i="15"/>
  <c r="C340" i="15"/>
  <c r="C339" i="15"/>
  <c r="C338" i="15"/>
  <c r="C337" i="15"/>
  <c r="C336" i="15"/>
  <c r="C335" i="15"/>
  <c r="C334" i="15"/>
  <c r="C333" i="15"/>
  <c r="C332" i="15"/>
  <c r="C331" i="15"/>
  <c r="C330" i="15"/>
  <c r="C329" i="15"/>
  <c r="C328" i="15"/>
  <c r="C327" i="15"/>
  <c r="C326" i="15"/>
  <c r="C325" i="15"/>
  <c r="C324" i="15"/>
  <c r="C323" i="15"/>
  <c r="C322" i="15"/>
  <c r="C321" i="15"/>
  <c r="C320" i="15"/>
  <c r="C319" i="15"/>
  <c r="C318" i="15"/>
  <c r="C317" i="15"/>
  <c r="C316" i="15"/>
  <c r="C315" i="15"/>
  <c r="C314" i="15"/>
  <c r="C313" i="15"/>
  <c r="C312" i="15"/>
  <c r="C311" i="15"/>
  <c r="C310" i="15"/>
  <c r="C309" i="15"/>
  <c r="C308" i="15"/>
  <c r="C307" i="15"/>
  <c r="C306" i="15"/>
  <c r="C305" i="15"/>
  <c r="C304" i="15"/>
  <c r="C303" i="15"/>
  <c r="C302" i="15"/>
  <c r="C301" i="15"/>
  <c r="C300" i="15"/>
  <c r="C299" i="15"/>
  <c r="C298" i="15"/>
  <c r="C297" i="15"/>
  <c r="C296" i="15"/>
  <c r="C295" i="15"/>
  <c r="C294" i="15"/>
  <c r="C293" i="15"/>
  <c r="C292" i="15"/>
  <c r="C291" i="15"/>
  <c r="C290" i="15"/>
  <c r="C289" i="15"/>
  <c r="C288" i="15"/>
  <c r="C287" i="15"/>
  <c r="C286" i="15"/>
  <c r="C285" i="15"/>
  <c r="C284" i="15"/>
  <c r="C283" i="15"/>
  <c r="C282" i="15"/>
  <c r="C281" i="15"/>
  <c r="C280" i="15"/>
  <c r="C279" i="15"/>
  <c r="C278" i="15"/>
  <c r="C277" i="15"/>
  <c r="C276" i="15"/>
  <c r="C275" i="15"/>
  <c r="C274" i="15"/>
  <c r="C273" i="15"/>
  <c r="C272" i="15"/>
  <c r="C271" i="15"/>
  <c r="C270" i="15"/>
  <c r="C269" i="15"/>
  <c r="C268" i="15"/>
  <c r="C267" i="15"/>
  <c r="C266" i="15"/>
  <c r="C265" i="15"/>
  <c r="C264" i="15"/>
  <c r="C263" i="15"/>
  <c r="C262" i="15"/>
  <c r="C261" i="15"/>
  <c r="C260" i="15"/>
  <c r="C259" i="15"/>
  <c r="C258" i="15"/>
  <c r="C257" i="15"/>
  <c r="C256" i="15"/>
  <c r="C255" i="15"/>
  <c r="C254" i="15"/>
  <c r="C253" i="15"/>
  <c r="C252" i="15"/>
  <c r="C251" i="15"/>
  <c r="C250" i="15"/>
  <c r="C249" i="15"/>
  <c r="C248" i="15"/>
  <c r="C247" i="15"/>
  <c r="C246" i="15"/>
  <c r="C245" i="15"/>
  <c r="C244" i="15"/>
  <c r="C243" i="15"/>
  <c r="C242" i="15"/>
  <c r="C241" i="15"/>
  <c r="C240" i="15"/>
  <c r="C239" i="15"/>
  <c r="C238" i="15"/>
  <c r="C237" i="15"/>
  <c r="C236" i="15"/>
  <c r="C235" i="15"/>
  <c r="C234" i="15"/>
  <c r="C233" i="15"/>
  <c r="C232" i="15"/>
  <c r="C231" i="15"/>
  <c r="C230" i="15"/>
  <c r="C229" i="15"/>
  <c r="C228" i="15"/>
  <c r="C227" i="15"/>
  <c r="C226" i="15"/>
  <c r="C225" i="15"/>
  <c r="C224" i="15"/>
  <c r="C223" i="15"/>
  <c r="C222" i="15"/>
  <c r="C221" i="15"/>
  <c r="C220" i="15"/>
  <c r="C219" i="15"/>
  <c r="C218" i="15"/>
  <c r="C217" i="15"/>
  <c r="C216" i="15"/>
  <c r="C215" i="15"/>
  <c r="C214" i="15"/>
  <c r="C213" i="15"/>
  <c r="C212" i="15"/>
  <c r="C211" i="15"/>
  <c r="C210" i="15"/>
  <c r="C209" i="15"/>
  <c r="C208" i="15"/>
  <c r="C207" i="15"/>
  <c r="C206" i="15"/>
  <c r="C205" i="15"/>
  <c r="C204" i="15"/>
  <c r="C203" i="15"/>
  <c r="C202" i="15"/>
  <c r="C201" i="15"/>
  <c r="C200" i="15"/>
  <c r="C199" i="15"/>
  <c r="C198" i="15"/>
  <c r="C197" i="15"/>
  <c r="C196" i="15"/>
  <c r="C195" i="15"/>
  <c r="C194" i="15"/>
  <c r="C193" i="15"/>
  <c r="C192" i="15"/>
  <c r="C191" i="15"/>
  <c r="C190" i="15"/>
  <c r="C189" i="15"/>
  <c r="C188" i="15"/>
  <c r="C187" i="15"/>
  <c r="C186" i="15"/>
  <c r="C185" i="15"/>
  <c r="C184" i="15"/>
  <c r="C183" i="15"/>
  <c r="C182" i="15"/>
  <c r="C181" i="15"/>
  <c r="C180" i="15"/>
  <c r="C179" i="15"/>
  <c r="C178" i="15"/>
  <c r="C177" i="15"/>
  <c r="C176" i="15"/>
  <c r="C175" i="15"/>
  <c r="C174" i="15"/>
  <c r="C173" i="15"/>
  <c r="C172" i="15"/>
  <c r="C171" i="15"/>
  <c r="C170" i="15"/>
  <c r="C169" i="15"/>
  <c r="C168" i="15"/>
  <c r="C167" i="15"/>
  <c r="C166" i="15"/>
  <c r="C165" i="15"/>
  <c r="C164" i="15"/>
  <c r="C163" i="15"/>
  <c r="C162" i="15"/>
  <c r="C161" i="15"/>
  <c r="C160" i="15"/>
  <c r="C159" i="15"/>
  <c r="C158" i="15"/>
  <c r="C157" i="15"/>
  <c r="C156" i="15"/>
  <c r="C155" i="15"/>
  <c r="C154" i="15"/>
  <c r="C153" i="15"/>
  <c r="C152" i="15"/>
  <c r="C151" i="15"/>
  <c r="C150" i="15"/>
  <c r="C149" i="15"/>
  <c r="C148" i="15"/>
  <c r="C147" i="15"/>
  <c r="C146" i="15"/>
  <c r="C145" i="15"/>
  <c r="C144" i="15"/>
  <c r="C143" i="15"/>
  <c r="C142" i="15"/>
  <c r="C141" i="15"/>
  <c r="C140" i="15"/>
  <c r="C139" i="15"/>
  <c r="C138" i="15"/>
  <c r="C137" i="15"/>
  <c r="C136" i="15"/>
  <c r="C135" i="15"/>
  <c r="C134" i="15"/>
  <c r="C133" i="15"/>
  <c r="C132" i="15"/>
  <c r="C131" i="15"/>
  <c r="C130" i="15"/>
  <c r="C129" i="15"/>
  <c r="C128" i="15"/>
  <c r="C127" i="15"/>
  <c r="C126" i="15"/>
  <c r="C125" i="15"/>
  <c r="C124" i="15"/>
  <c r="C123" i="15"/>
  <c r="C122" i="15"/>
  <c r="C121" i="15"/>
  <c r="C120" i="15"/>
  <c r="C119" i="15"/>
  <c r="C118" i="15"/>
  <c r="C117" i="15"/>
  <c r="C116" i="15"/>
  <c r="C115" i="15"/>
  <c r="C114" i="15"/>
  <c r="C113" i="15"/>
  <c r="C112" i="15"/>
  <c r="C111" i="15"/>
  <c r="C110" i="15"/>
  <c r="C109" i="15"/>
  <c r="C108" i="15"/>
  <c r="C107" i="15"/>
  <c r="C106" i="15"/>
  <c r="C105" i="15"/>
  <c r="C104" i="15"/>
  <c r="C103" i="15"/>
  <c r="C102" i="15"/>
  <c r="C101" i="15"/>
  <c r="C100" i="15"/>
  <c r="C99" i="15"/>
  <c r="C98" i="15"/>
  <c r="C97" i="15"/>
  <c r="C96" i="15"/>
  <c r="C95" i="15"/>
  <c r="C94" i="15"/>
  <c r="C93" i="15"/>
  <c r="C92" i="15"/>
  <c r="C91" i="15"/>
  <c r="C90" i="15"/>
  <c r="C89" i="15"/>
  <c r="C88" i="15"/>
  <c r="C87" i="15"/>
  <c r="C86" i="15"/>
  <c r="C85" i="15"/>
  <c r="C84" i="15"/>
  <c r="C83" i="15"/>
  <c r="C82" i="15"/>
  <c r="C81" i="15"/>
  <c r="C80" i="15"/>
  <c r="C79" i="15"/>
  <c r="C78" i="15"/>
  <c r="C77" i="15"/>
  <c r="C76" i="15"/>
  <c r="C75" i="15"/>
  <c r="C74" i="15"/>
  <c r="C73" i="15"/>
  <c r="C72" i="15"/>
  <c r="C71" i="15"/>
  <c r="C70" i="15"/>
  <c r="C69" i="15"/>
  <c r="C68" i="15"/>
  <c r="C67" i="15"/>
  <c r="C66" i="15"/>
  <c r="C65" i="15"/>
  <c r="C64" i="15"/>
  <c r="C63" i="15"/>
  <c r="C62" i="15"/>
  <c r="C61" i="15"/>
  <c r="C60" i="15"/>
  <c r="C59" i="15"/>
  <c r="C58" i="15"/>
  <c r="C57" i="15"/>
  <c r="C56" i="15"/>
  <c r="C55" i="15"/>
  <c r="C54" i="15"/>
  <c r="C53" i="15"/>
  <c r="C52" i="15"/>
  <c r="C51" i="15"/>
  <c r="C50" i="15"/>
  <c r="C49" i="15"/>
  <c r="C48" i="15"/>
  <c r="C47" i="15"/>
  <c r="C46" i="15"/>
  <c r="C45" i="15"/>
  <c r="C44" i="15"/>
  <c r="C43" i="15"/>
  <c r="C42" i="15"/>
  <c r="C41" i="15"/>
  <c r="C40" i="15"/>
  <c r="C39" i="15"/>
  <c r="C38" i="15"/>
  <c r="C37" i="15"/>
  <c r="C36" i="15"/>
  <c r="C35" i="15"/>
  <c r="C34" i="15"/>
  <c r="C33" i="15"/>
  <c r="C32" i="15"/>
  <c r="C31" i="15"/>
  <c r="C30" i="15"/>
  <c r="C27" i="15"/>
  <c r="C16" i="15"/>
  <c r="E16" i="15" s="1"/>
  <c r="C15" i="15"/>
  <c r="E15" i="15" s="1"/>
  <c r="C14" i="15"/>
  <c r="C12" i="15" s="1"/>
  <c r="C11" i="15"/>
  <c r="C10" i="15"/>
  <c r="C690" i="14"/>
  <c r="C689" i="14"/>
  <c r="C688" i="14"/>
  <c r="C687" i="14"/>
  <c r="C686" i="14"/>
  <c r="C685" i="14"/>
  <c r="C684" i="14"/>
  <c r="C683" i="14"/>
  <c r="C682" i="14"/>
  <c r="C681" i="14"/>
  <c r="C680" i="14"/>
  <c r="C679" i="14"/>
  <c r="C678" i="14"/>
  <c r="C677" i="14"/>
  <c r="C676" i="14"/>
  <c r="C675" i="14"/>
  <c r="C674" i="14"/>
  <c r="C673" i="14"/>
  <c r="C672" i="14"/>
  <c r="C671" i="14"/>
  <c r="C670" i="14"/>
  <c r="C669" i="14"/>
  <c r="C668" i="14"/>
  <c r="C667" i="14"/>
  <c r="C666" i="14"/>
  <c r="C665" i="14"/>
  <c r="C664" i="14"/>
  <c r="C663" i="14"/>
  <c r="C662" i="14"/>
  <c r="C661" i="14"/>
  <c r="C660" i="14"/>
  <c r="C659" i="14"/>
  <c r="C658" i="14"/>
  <c r="C657" i="14"/>
  <c r="C656" i="14"/>
  <c r="C655" i="14"/>
  <c r="C654" i="14"/>
  <c r="C653" i="14"/>
  <c r="C652" i="14"/>
  <c r="C651" i="14"/>
  <c r="C650" i="14"/>
  <c r="C649" i="14"/>
  <c r="C648" i="14"/>
  <c r="C647" i="14"/>
  <c r="C646" i="14"/>
  <c r="C645" i="14"/>
  <c r="C644" i="14"/>
  <c r="C643" i="14"/>
  <c r="C642" i="14"/>
  <c r="C641" i="14"/>
  <c r="C640" i="14"/>
  <c r="C639" i="14"/>
  <c r="C638" i="14"/>
  <c r="C637" i="14"/>
  <c r="C636" i="14"/>
  <c r="C635" i="14"/>
  <c r="C634" i="14"/>
  <c r="C633" i="14"/>
  <c r="C632" i="14"/>
  <c r="C631" i="14"/>
  <c r="C630" i="14"/>
  <c r="C629" i="14"/>
  <c r="C628" i="14"/>
  <c r="C627" i="14"/>
  <c r="C626" i="14"/>
  <c r="C625" i="14"/>
  <c r="C624" i="14"/>
  <c r="C623" i="14"/>
  <c r="C622" i="14"/>
  <c r="C621" i="14"/>
  <c r="C620" i="14"/>
  <c r="C619" i="14"/>
  <c r="C618" i="14"/>
  <c r="C617" i="14"/>
  <c r="C616" i="14"/>
  <c r="C615" i="14"/>
  <c r="C614" i="14"/>
  <c r="C613" i="14"/>
  <c r="C612" i="14"/>
  <c r="C611" i="14"/>
  <c r="C610" i="14"/>
  <c r="C609" i="14"/>
  <c r="C608" i="14"/>
  <c r="C607" i="14"/>
  <c r="C606" i="14"/>
  <c r="C605" i="14"/>
  <c r="C604" i="14"/>
  <c r="C603" i="14"/>
  <c r="C602" i="14"/>
  <c r="C601" i="14"/>
  <c r="C600" i="14"/>
  <c r="C599" i="14"/>
  <c r="C598" i="14"/>
  <c r="C597" i="14"/>
  <c r="C596" i="14"/>
  <c r="C595" i="14"/>
  <c r="C594" i="14"/>
  <c r="C593" i="14"/>
  <c r="C592" i="14"/>
  <c r="C591" i="14"/>
  <c r="C590" i="14"/>
  <c r="C589" i="14"/>
  <c r="C588" i="14"/>
  <c r="C587" i="14"/>
  <c r="C586" i="14"/>
  <c r="C585" i="14"/>
  <c r="C584" i="14"/>
  <c r="C583" i="14"/>
  <c r="C582" i="14"/>
  <c r="C581" i="14"/>
  <c r="C580" i="14"/>
  <c r="C579" i="14"/>
  <c r="C578" i="14"/>
  <c r="C577" i="14"/>
  <c r="C576" i="14"/>
  <c r="C575" i="14"/>
  <c r="C574" i="14"/>
  <c r="C573" i="14"/>
  <c r="C572" i="14"/>
  <c r="C571" i="14"/>
  <c r="C570" i="14"/>
  <c r="C569" i="14"/>
  <c r="C568" i="14"/>
  <c r="C567" i="14"/>
  <c r="C566" i="14"/>
  <c r="C565" i="14"/>
  <c r="C564" i="14"/>
  <c r="C563" i="14"/>
  <c r="C562" i="14"/>
  <c r="C561" i="14"/>
  <c r="C560" i="14"/>
  <c r="C559" i="14"/>
  <c r="C558" i="14"/>
  <c r="C557" i="14"/>
  <c r="C556" i="14"/>
  <c r="C555" i="14"/>
  <c r="C554" i="14"/>
  <c r="C553" i="14"/>
  <c r="C552" i="14"/>
  <c r="C551" i="14"/>
  <c r="C550" i="14"/>
  <c r="C549" i="14"/>
  <c r="C548" i="14"/>
  <c r="C547" i="14"/>
  <c r="C546" i="14"/>
  <c r="C545" i="14"/>
  <c r="C544" i="14"/>
  <c r="C543" i="14"/>
  <c r="C542" i="14"/>
  <c r="C541" i="14"/>
  <c r="C540" i="14"/>
  <c r="C539" i="14"/>
  <c r="C538" i="14"/>
  <c r="C537" i="14"/>
  <c r="C536" i="14"/>
  <c r="C535" i="14"/>
  <c r="C534" i="14"/>
  <c r="C533" i="14"/>
  <c r="C532" i="14"/>
  <c r="C531" i="14"/>
  <c r="C530" i="14"/>
  <c r="C529" i="14"/>
  <c r="C528" i="14"/>
  <c r="C527" i="14"/>
  <c r="C526" i="14"/>
  <c r="C525" i="14"/>
  <c r="C524" i="14"/>
  <c r="C523" i="14"/>
  <c r="C522" i="14"/>
  <c r="C521" i="14"/>
  <c r="C520" i="14"/>
  <c r="C519" i="14"/>
  <c r="C518" i="14"/>
  <c r="C517" i="14"/>
  <c r="C516" i="14"/>
  <c r="C515" i="14"/>
  <c r="C514" i="14"/>
  <c r="C513" i="14"/>
  <c r="C512" i="14"/>
  <c r="C511" i="14"/>
  <c r="C510" i="14"/>
  <c r="C509" i="14"/>
  <c r="C508" i="14"/>
  <c r="C507" i="14"/>
  <c r="C506" i="14"/>
  <c r="C505" i="14"/>
  <c r="C504" i="14"/>
  <c r="C503" i="14"/>
  <c r="C502" i="14"/>
  <c r="C501" i="14"/>
  <c r="C500" i="14"/>
  <c r="C499" i="14"/>
  <c r="C498" i="14"/>
  <c r="C497" i="14"/>
  <c r="C496" i="14"/>
  <c r="C495" i="14"/>
  <c r="C494" i="14"/>
  <c r="C493" i="14"/>
  <c r="C492" i="14"/>
  <c r="C491" i="14"/>
  <c r="C490" i="14"/>
  <c r="C489" i="14"/>
  <c r="C488" i="14"/>
  <c r="C487" i="14"/>
  <c r="C486" i="14"/>
  <c r="C485" i="14"/>
  <c r="C484" i="14"/>
  <c r="C483" i="14"/>
  <c r="C482" i="14"/>
  <c r="C481" i="14"/>
  <c r="C480" i="14"/>
  <c r="C479" i="14"/>
  <c r="C478" i="14"/>
  <c r="C477" i="14"/>
  <c r="C476" i="14"/>
  <c r="C475" i="14"/>
  <c r="C474" i="14"/>
  <c r="C473" i="14"/>
  <c r="C472" i="14"/>
  <c r="C471" i="14"/>
  <c r="C470" i="14"/>
  <c r="C469" i="14"/>
  <c r="C468" i="14"/>
  <c r="C467" i="14"/>
  <c r="C466" i="14"/>
  <c r="C465" i="14"/>
  <c r="C464" i="14"/>
  <c r="C463" i="14"/>
  <c r="C462" i="14"/>
  <c r="C461" i="14"/>
  <c r="C460" i="14"/>
  <c r="C459" i="14"/>
  <c r="C458" i="14"/>
  <c r="C457" i="14"/>
  <c r="C456" i="14"/>
  <c r="C455" i="14"/>
  <c r="C454" i="14"/>
  <c r="C453" i="14"/>
  <c r="C452" i="14"/>
  <c r="C451" i="14"/>
  <c r="C450" i="14"/>
  <c r="C449" i="14"/>
  <c r="C448" i="14"/>
  <c r="C447" i="14"/>
  <c r="C446" i="14"/>
  <c r="C445" i="14"/>
  <c r="C444" i="14"/>
  <c r="C443" i="14"/>
  <c r="C442" i="14"/>
  <c r="C441" i="14"/>
  <c r="C440" i="14"/>
  <c r="C439" i="14"/>
  <c r="C438" i="14"/>
  <c r="C437" i="14"/>
  <c r="C436" i="14"/>
  <c r="C435" i="14"/>
  <c r="C434" i="14"/>
  <c r="C433" i="14"/>
  <c r="C432" i="14"/>
  <c r="C431" i="14"/>
  <c r="C430" i="14"/>
  <c r="C429" i="14"/>
  <c r="C428" i="14"/>
  <c r="C427" i="14"/>
  <c r="C426" i="14"/>
  <c r="C425" i="14"/>
  <c r="C424" i="14"/>
  <c r="C423" i="14"/>
  <c r="C422" i="14"/>
  <c r="C421" i="14"/>
  <c r="C420" i="14"/>
  <c r="C419" i="14"/>
  <c r="C418" i="14"/>
  <c r="C417" i="14"/>
  <c r="C416" i="14"/>
  <c r="C415" i="14"/>
  <c r="C414" i="14"/>
  <c r="C413" i="14"/>
  <c r="C412" i="14"/>
  <c r="C411" i="14"/>
  <c r="C410" i="14"/>
  <c r="C409" i="14"/>
  <c r="C408" i="14"/>
  <c r="C407" i="14"/>
  <c r="C406" i="14"/>
  <c r="C405" i="14"/>
  <c r="C404" i="14"/>
  <c r="C403" i="14"/>
  <c r="C402" i="14"/>
  <c r="C401" i="14"/>
  <c r="C400" i="14"/>
  <c r="C399" i="14"/>
  <c r="C398" i="14"/>
  <c r="C397" i="14"/>
  <c r="C396" i="14"/>
  <c r="C395" i="14"/>
  <c r="C394" i="14"/>
  <c r="C393" i="14"/>
  <c r="C392" i="14"/>
  <c r="C391" i="14"/>
  <c r="C390" i="14"/>
  <c r="C389" i="14"/>
  <c r="C388" i="14"/>
  <c r="C387" i="14"/>
  <c r="C386" i="14"/>
  <c r="C385" i="14"/>
  <c r="C384" i="14"/>
  <c r="C383" i="14"/>
  <c r="C382" i="14"/>
  <c r="C381" i="14"/>
  <c r="C380" i="14"/>
  <c r="C379" i="14"/>
  <c r="C378" i="14"/>
  <c r="C377" i="14"/>
  <c r="C376" i="14"/>
  <c r="C375" i="14"/>
  <c r="C374" i="14"/>
  <c r="C373" i="14"/>
  <c r="C372" i="14"/>
  <c r="C371" i="14"/>
  <c r="C370" i="14"/>
  <c r="C369" i="14"/>
  <c r="C368" i="14"/>
  <c r="C367" i="14"/>
  <c r="C366" i="14"/>
  <c r="C365" i="14"/>
  <c r="C364" i="14"/>
  <c r="C363" i="14"/>
  <c r="C362" i="14"/>
  <c r="C361" i="14"/>
  <c r="C360" i="14"/>
  <c r="C359" i="14"/>
  <c r="C358" i="14"/>
  <c r="C357" i="14"/>
  <c r="C356" i="14"/>
  <c r="C355" i="14"/>
  <c r="C354" i="14"/>
  <c r="C353" i="14"/>
  <c r="C352" i="14"/>
  <c r="C351" i="14"/>
  <c r="C350" i="14"/>
  <c r="C349" i="14"/>
  <c r="C348" i="14"/>
  <c r="C347" i="14"/>
  <c r="C346" i="14"/>
  <c r="C345" i="14"/>
  <c r="C344" i="14"/>
  <c r="C343" i="14"/>
  <c r="C342" i="14"/>
  <c r="C341" i="14"/>
  <c r="C340" i="14"/>
  <c r="C339" i="14"/>
  <c r="C338" i="14"/>
  <c r="C337" i="14"/>
  <c r="C336" i="14"/>
  <c r="C335" i="14"/>
  <c r="C334" i="14"/>
  <c r="C333" i="14"/>
  <c r="C332" i="14"/>
  <c r="C331" i="14"/>
  <c r="C330" i="14"/>
  <c r="C329" i="14"/>
  <c r="C328" i="14"/>
  <c r="C327" i="14"/>
  <c r="C326" i="14"/>
  <c r="C325" i="14"/>
  <c r="C324" i="14"/>
  <c r="C323" i="14"/>
  <c r="C322" i="14"/>
  <c r="C321" i="14"/>
  <c r="C320" i="14"/>
  <c r="C319" i="14"/>
  <c r="C318" i="14"/>
  <c r="C317" i="14"/>
  <c r="C316" i="14"/>
  <c r="C315" i="14"/>
  <c r="C314" i="14"/>
  <c r="C313" i="14"/>
  <c r="C312" i="14"/>
  <c r="C311" i="14"/>
  <c r="C310" i="14"/>
  <c r="C309" i="14"/>
  <c r="C308" i="14"/>
  <c r="C307" i="14"/>
  <c r="C306" i="14"/>
  <c r="C305" i="14"/>
  <c r="C304" i="14"/>
  <c r="C303" i="14"/>
  <c r="C302" i="14"/>
  <c r="C301" i="14"/>
  <c r="C300" i="14"/>
  <c r="C299" i="14"/>
  <c r="C298" i="14"/>
  <c r="C297" i="14"/>
  <c r="C296" i="14"/>
  <c r="C295" i="14"/>
  <c r="C294" i="14"/>
  <c r="C293" i="14"/>
  <c r="C292" i="14"/>
  <c r="C291" i="14"/>
  <c r="C290" i="14"/>
  <c r="C289" i="14"/>
  <c r="C288" i="14"/>
  <c r="C287" i="14"/>
  <c r="C286" i="14"/>
  <c r="C285" i="14"/>
  <c r="C284" i="14"/>
  <c r="C283" i="14"/>
  <c r="C282" i="14"/>
  <c r="C281" i="14"/>
  <c r="C280" i="14"/>
  <c r="C279" i="14"/>
  <c r="C278" i="14"/>
  <c r="C277" i="14"/>
  <c r="C276" i="14"/>
  <c r="C275" i="14"/>
  <c r="C274" i="14"/>
  <c r="C273" i="14"/>
  <c r="C272" i="14"/>
  <c r="C271" i="14"/>
  <c r="C270" i="14"/>
  <c r="C269" i="14"/>
  <c r="C268" i="14"/>
  <c r="C267" i="14"/>
  <c r="C266" i="14"/>
  <c r="C265" i="14"/>
  <c r="C264" i="14"/>
  <c r="C263" i="14"/>
  <c r="C262" i="14"/>
  <c r="C261" i="14"/>
  <c r="C260" i="14"/>
  <c r="C259" i="14"/>
  <c r="C258" i="14"/>
  <c r="C257" i="14"/>
  <c r="C256" i="14"/>
  <c r="C255" i="14"/>
  <c r="C254" i="14"/>
  <c r="C253" i="14"/>
  <c r="C252" i="14"/>
  <c r="C251" i="14"/>
  <c r="C250" i="14"/>
  <c r="C249" i="14"/>
  <c r="C248" i="14"/>
  <c r="C247" i="14"/>
  <c r="C246" i="14"/>
  <c r="C245" i="14"/>
  <c r="C244" i="14"/>
  <c r="C243" i="14"/>
  <c r="C242" i="14"/>
  <c r="C241" i="14"/>
  <c r="C240" i="14"/>
  <c r="C239" i="14"/>
  <c r="C238" i="14"/>
  <c r="C237" i="14"/>
  <c r="C236" i="14"/>
  <c r="C235" i="14"/>
  <c r="C234" i="14"/>
  <c r="C233" i="14"/>
  <c r="C232" i="14"/>
  <c r="C231" i="14"/>
  <c r="C230" i="14"/>
  <c r="C229" i="14"/>
  <c r="C228" i="14"/>
  <c r="C227" i="14"/>
  <c r="C226" i="14"/>
  <c r="C225" i="14"/>
  <c r="C224" i="14"/>
  <c r="C223" i="14"/>
  <c r="C222" i="14"/>
  <c r="C221" i="14"/>
  <c r="C220" i="14"/>
  <c r="C219" i="14"/>
  <c r="C218" i="14"/>
  <c r="C217" i="14"/>
  <c r="C216" i="14"/>
  <c r="C215" i="14"/>
  <c r="C214" i="14"/>
  <c r="C213" i="14"/>
  <c r="C212" i="14"/>
  <c r="C211" i="14"/>
  <c r="C210" i="14"/>
  <c r="C209" i="14"/>
  <c r="C208" i="14"/>
  <c r="C207" i="14"/>
  <c r="C206" i="14"/>
  <c r="C205" i="14"/>
  <c r="C204" i="14"/>
  <c r="C203" i="14"/>
  <c r="C202" i="14"/>
  <c r="C201" i="14"/>
  <c r="C200" i="14"/>
  <c r="C199" i="14"/>
  <c r="C198" i="14"/>
  <c r="C197" i="14"/>
  <c r="C196" i="14"/>
  <c r="C195" i="14"/>
  <c r="C194" i="14"/>
  <c r="C193" i="14"/>
  <c r="C192" i="14"/>
  <c r="C191" i="14"/>
  <c r="C190" i="14"/>
  <c r="C189" i="14"/>
  <c r="C188" i="14"/>
  <c r="C187" i="14"/>
  <c r="C186" i="14"/>
  <c r="C185" i="14"/>
  <c r="C184" i="14"/>
  <c r="C183" i="14"/>
  <c r="C182" i="14"/>
  <c r="C181" i="14"/>
  <c r="C180" i="14"/>
  <c r="C179" i="14"/>
  <c r="C178" i="14"/>
  <c r="C177" i="14"/>
  <c r="C176" i="14"/>
  <c r="C175" i="14"/>
  <c r="C174" i="14"/>
  <c r="C173" i="14"/>
  <c r="C172" i="14"/>
  <c r="C171" i="14"/>
  <c r="C170" i="14"/>
  <c r="C169" i="14"/>
  <c r="C168" i="14"/>
  <c r="C167" i="14"/>
  <c r="C166" i="14"/>
  <c r="C165" i="14"/>
  <c r="C164" i="14"/>
  <c r="C163" i="14"/>
  <c r="C162" i="14"/>
  <c r="C161" i="14"/>
  <c r="C160" i="14"/>
  <c r="C159" i="14"/>
  <c r="C158" i="14"/>
  <c r="C157" i="14"/>
  <c r="C156" i="14"/>
  <c r="C155" i="14"/>
  <c r="C154" i="14"/>
  <c r="C153" i="14"/>
  <c r="C152" i="14"/>
  <c r="C151" i="14"/>
  <c r="C150" i="14"/>
  <c r="C149" i="14"/>
  <c r="C148" i="14"/>
  <c r="C147" i="14"/>
  <c r="C146" i="14"/>
  <c r="C145" i="14"/>
  <c r="C144" i="14"/>
  <c r="C143" i="14"/>
  <c r="C142" i="14"/>
  <c r="C141" i="14"/>
  <c r="C140" i="14"/>
  <c r="C139" i="14"/>
  <c r="C138" i="14"/>
  <c r="C137" i="14"/>
  <c r="C136" i="14"/>
  <c r="C135" i="14"/>
  <c r="C134" i="14"/>
  <c r="C133" i="14"/>
  <c r="C132" i="14"/>
  <c r="C131" i="14"/>
  <c r="C130" i="14"/>
  <c r="C129" i="14"/>
  <c r="C128" i="14"/>
  <c r="C127" i="14"/>
  <c r="C126" i="14"/>
  <c r="C125" i="14"/>
  <c r="C124" i="14"/>
  <c r="C123" i="14"/>
  <c r="C122" i="14"/>
  <c r="C121" i="14"/>
  <c r="C120" i="14"/>
  <c r="C119" i="14"/>
  <c r="C118" i="14"/>
  <c r="C117" i="14"/>
  <c r="C116" i="14"/>
  <c r="C115" i="14"/>
  <c r="C114" i="14"/>
  <c r="C113" i="14"/>
  <c r="C112" i="14"/>
  <c r="C111" i="14"/>
  <c r="C110" i="14"/>
  <c r="C109" i="14"/>
  <c r="C108" i="14"/>
  <c r="C107" i="14"/>
  <c r="C106" i="14"/>
  <c r="C105" i="14"/>
  <c r="C104" i="14"/>
  <c r="C103" i="14"/>
  <c r="C102" i="14"/>
  <c r="C101" i="14"/>
  <c r="C100" i="14"/>
  <c r="C99" i="14"/>
  <c r="C98" i="14"/>
  <c r="C97" i="14"/>
  <c r="C96" i="14"/>
  <c r="C95" i="14"/>
  <c r="C94" i="14"/>
  <c r="C93" i="14"/>
  <c r="C92" i="14"/>
  <c r="C91" i="14"/>
  <c r="C90" i="14"/>
  <c r="C89" i="14"/>
  <c r="C88" i="14"/>
  <c r="C87" i="14"/>
  <c r="C86" i="14"/>
  <c r="C85" i="14"/>
  <c r="C84" i="14"/>
  <c r="C83" i="14"/>
  <c r="C82" i="14"/>
  <c r="C81" i="14"/>
  <c r="C80" i="14"/>
  <c r="C79" i="14"/>
  <c r="C78" i="14"/>
  <c r="C77" i="14"/>
  <c r="C76" i="14"/>
  <c r="C75" i="14"/>
  <c r="C74" i="14"/>
  <c r="C73" i="14"/>
  <c r="C72" i="14"/>
  <c r="C71" i="14"/>
  <c r="C70" i="14"/>
  <c r="C69" i="14"/>
  <c r="C68" i="14"/>
  <c r="C67" i="14"/>
  <c r="C66" i="14"/>
  <c r="C65" i="14"/>
  <c r="C64" i="14"/>
  <c r="C63" i="14"/>
  <c r="C62" i="14"/>
  <c r="C61" i="14"/>
  <c r="C60" i="14"/>
  <c r="C59" i="14"/>
  <c r="C58" i="14"/>
  <c r="C57" i="14"/>
  <c r="C56" i="14"/>
  <c r="C55" i="14"/>
  <c r="C54" i="14"/>
  <c r="C53" i="14"/>
  <c r="C52" i="14"/>
  <c r="C51" i="14"/>
  <c r="C50" i="14"/>
  <c r="C49" i="14"/>
  <c r="C48" i="14"/>
  <c r="C47" i="14"/>
  <c r="C46" i="14"/>
  <c r="C45" i="14"/>
  <c r="C44" i="14"/>
  <c r="C43" i="14"/>
  <c r="C42" i="14"/>
  <c r="C41" i="14"/>
  <c r="C40" i="14"/>
  <c r="C39" i="14"/>
  <c r="C38" i="14"/>
  <c r="C37" i="14"/>
  <c r="C36" i="14"/>
  <c r="C35" i="14"/>
  <c r="C34" i="14"/>
  <c r="C33" i="14"/>
  <c r="C32" i="14"/>
  <c r="C31" i="14"/>
  <c r="C30" i="14"/>
  <c r="C27" i="14"/>
  <c r="C16" i="14"/>
  <c r="E16" i="14" s="1"/>
  <c r="C15" i="14"/>
  <c r="E15" i="14" s="1"/>
  <c r="C14" i="14"/>
  <c r="C11" i="14"/>
  <c r="C10" i="14"/>
  <c r="G25" i="10"/>
  <c r="J25" i="10" s="1"/>
  <c r="C25" i="10"/>
  <c r="C11" i="10" s="1"/>
  <c r="B11" i="5" s="1"/>
  <c r="C21" i="10"/>
  <c r="C19" i="10"/>
  <c r="C9" i="10"/>
  <c r="C8" i="10"/>
  <c r="H27" i="9"/>
  <c r="C26" i="9"/>
  <c r="C9" i="9"/>
  <c r="C8" i="9"/>
  <c r="C7" i="9"/>
  <c r="C5" i="9"/>
  <c r="C3" i="9"/>
  <c r="C2" i="9"/>
  <c r="F17" i="6"/>
  <c r="G59" i="1" s="1"/>
  <c r="F5" i="4"/>
  <c r="E15" i="3"/>
  <c r="E14" i="3"/>
  <c r="E12" i="3"/>
  <c r="E11" i="3"/>
  <c r="E10" i="3"/>
  <c r="E9" i="3"/>
  <c r="E8" i="3"/>
  <c r="E7" i="3"/>
  <c r="E6" i="3"/>
  <c r="C1" i="14" s="1"/>
  <c r="C23" i="14" s="1"/>
  <c r="E5" i="3"/>
  <c r="C1" i="15" s="1"/>
  <c r="C23" i="15" s="1"/>
  <c r="E4" i="3"/>
  <c r="C1" i="16" s="1"/>
  <c r="C23" i="16" s="1"/>
  <c r="E13" i="2"/>
  <c r="G60" i="1"/>
  <c r="G57" i="1"/>
  <c r="G56" i="1"/>
  <c r="G55" i="1"/>
  <c r="G54" i="1"/>
  <c r="G53" i="1"/>
  <c r="G52" i="1"/>
  <c r="G50" i="1"/>
  <c r="G47" i="1"/>
  <c r="G45" i="1"/>
  <c r="G44" i="1"/>
  <c r="F38" i="1"/>
  <c r="C4" i="9" l="1"/>
  <c r="C12" i="14"/>
  <c r="C13" i="14" s="1"/>
  <c r="C20" i="15"/>
  <c r="C18" i="9"/>
  <c r="F18" i="9" s="1"/>
  <c r="C15" i="9"/>
  <c r="E14" i="15"/>
  <c r="C11" i="9"/>
  <c r="E13" i="3"/>
  <c r="C5" i="15" s="1"/>
  <c r="G19" i="1"/>
  <c r="C17" i="10"/>
  <c r="C13" i="15"/>
  <c r="C10" i="10"/>
  <c r="C20" i="5" s="1"/>
  <c r="G46" i="1" s="1"/>
  <c r="G26" i="10"/>
  <c r="G28" i="10" s="1"/>
  <c r="G30" i="10" s="1"/>
  <c r="C16" i="5" s="1"/>
  <c r="F39" i="1" s="1"/>
  <c r="J26" i="10"/>
  <c r="C13" i="10"/>
  <c r="C21" i="5" s="1"/>
  <c r="G49" i="1" s="1"/>
  <c r="C3" i="16"/>
  <c r="C3" i="15"/>
  <c r="C3" i="14"/>
  <c r="C2" i="16"/>
  <c r="C2" i="15"/>
  <c r="C2" i="14"/>
  <c r="C7" i="16"/>
  <c r="C7" i="15"/>
  <c r="C7" i="14"/>
  <c r="E29" i="3"/>
  <c r="E30" i="3" s="1"/>
  <c r="C13" i="5"/>
  <c r="C12" i="10"/>
  <c r="C27" i="10"/>
  <c r="C29" i="10" s="1"/>
  <c r="C12" i="5" s="1"/>
  <c r="F37" i="1" s="1"/>
  <c r="C20" i="14"/>
  <c r="E20" i="14" s="1"/>
  <c r="E14" i="14"/>
  <c r="D676" i="15"/>
  <c r="D672" i="15"/>
  <c r="D564" i="15"/>
  <c r="D560" i="15"/>
  <c r="D452" i="15"/>
  <c r="D440" i="15"/>
  <c r="D647" i="15"/>
  <c r="D643" i="15"/>
  <c r="D595" i="15"/>
  <c r="D583" i="15"/>
  <c r="D535" i="15"/>
  <c r="D531" i="15"/>
  <c r="D686" i="15"/>
  <c r="D682" i="15"/>
  <c r="D646" i="15"/>
  <c r="D638" i="15"/>
  <c r="D602" i="15"/>
  <c r="D598" i="15"/>
  <c r="D558" i="15"/>
  <c r="D554" i="15"/>
  <c r="D518" i="15"/>
  <c r="D510" i="15"/>
  <c r="D474" i="15"/>
  <c r="D470" i="15"/>
  <c r="D430" i="15"/>
  <c r="D426" i="15"/>
  <c r="D390" i="15"/>
  <c r="D689" i="15"/>
  <c r="D653" i="15"/>
  <c r="D649" i="15"/>
  <c r="D609" i="15"/>
  <c r="D605" i="15"/>
  <c r="D569" i="15"/>
  <c r="D561" i="15"/>
  <c r="D525" i="15"/>
  <c r="D521" i="15"/>
  <c r="D362" i="15"/>
  <c r="D358" i="15"/>
  <c r="D337" i="15"/>
  <c r="D333" i="15"/>
  <c r="D315" i="15"/>
  <c r="D313" i="15"/>
  <c r="D293" i="15"/>
  <c r="D291" i="15"/>
  <c r="D273" i="15"/>
  <c r="D269" i="15"/>
  <c r="D251" i="15"/>
  <c r="D249" i="15"/>
  <c r="D229" i="15"/>
  <c r="D227" i="15"/>
  <c r="D209" i="15"/>
  <c r="D205" i="15"/>
  <c r="D187" i="15"/>
  <c r="D185" i="15"/>
  <c r="D165" i="15"/>
  <c r="D163" i="15"/>
  <c r="D145" i="15"/>
  <c r="D141" i="15"/>
  <c r="D123" i="15"/>
  <c r="D121" i="15"/>
  <c r="D101" i="15"/>
  <c r="D99" i="15"/>
  <c r="D85" i="15"/>
  <c r="D83" i="15"/>
  <c r="D69" i="15"/>
  <c r="D67" i="15"/>
  <c r="D53" i="15"/>
  <c r="D51" i="15"/>
  <c r="D36" i="15"/>
  <c r="D483" i="15"/>
  <c r="D455" i="15"/>
  <c r="D451" i="15"/>
  <c r="D423" i="15"/>
  <c r="D419" i="15"/>
  <c r="D391" i="15"/>
  <c r="D387" i="15"/>
  <c r="D350" i="15"/>
  <c r="D348" i="15"/>
  <c r="D334" i="15"/>
  <c r="D332" i="15"/>
  <c r="D318" i="15"/>
  <c r="D316" i="15"/>
  <c r="D302" i="15"/>
  <c r="D300" i="15"/>
  <c r="D286" i="15"/>
  <c r="D284" i="15"/>
  <c r="D274" i="15"/>
  <c r="D270" i="15"/>
  <c r="D262" i="15"/>
  <c r="D260" i="15"/>
  <c r="D252" i="15"/>
  <c r="D250" i="15"/>
  <c r="D242" i="15"/>
  <c r="D238" i="15"/>
  <c r="D230" i="15"/>
  <c r="D228" i="15"/>
  <c r="D220" i="15"/>
  <c r="D218" i="15"/>
  <c r="D210" i="15"/>
  <c r="D206" i="15"/>
  <c r="D198" i="15"/>
  <c r="D196" i="15"/>
  <c r="D188" i="15"/>
  <c r="D186" i="15"/>
  <c r="D178" i="15"/>
  <c r="D174" i="15"/>
  <c r="D166" i="15"/>
  <c r="D164" i="15"/>
  <c r="D156" i="15"/>
  <c r="D154" i="15"/>
  <c r="D146" i="15"/>
  <c r="D142" i="15"/>
  <c r="D134" i="15"/>
  <c r="D132" i="15"/>
  <c r="D124" i="15"/>
  <c r="D122" i="15"/>
  <c r="D114" i="15"/>
  <c r="D110" i="15"/>
  <c r="D102" i="15"/>
  <c r="D100" i="15"/>
  <c r="D92" i="15"/>
  <c r="D90" i="15"/>
  <c r="D82" i="15"/>
  <c r="D78" i="15"/>
  <c r="D70" i="15"/>
  <c r="D68" i="15"/>
  <c r="D60" i="15"/>
  <c r="D58" i="15"/>
  <c r="D50" i="15"/>
  <c r="D46" i="15"/>
  <c r="D38" i="15"/>
  <c r="D481" i="15"/>
  <c r="D465" i="15"/>
  <c r="D461" i="15"/>
  <c r="D445" i="15"/>
  <c r="D437" i="15"/>
  <c r="D421" i="15"/>
  <c r="D417" i="15"/>
  <c r="D401" i="15"/>
  <c r="D397" i="15"/>
  <c r="D384" i="15"/>
  <c r="D382" i="15"/>
  <c r="D378" i="15"/>
  <c r="D377" i="15"/>
  <c r="D373" i="15"/>
  <c r="D372" i="15"/>
  <c r="D368" i="15"/>
  <c r="D366" i="15"/>
  <c r="D359" i="15"/>
  <c r="D355" i="15"/>
  <c r="D33" i="15"/>
  <c r="D34" i="15"/>
  <c r="C12" i="16"/>
  <c r="C13" i="16" s="1"/>
  <c r="C20" i="16"/>
  <c r="E20" i="16" s="1"/>
  <c r="D612" i="15" l="1"/>
  <c r="D27" i="15"/>
  <c r="D374" i="15"/>
  <c r="D429" i="15"/>
  <c r="D42" i="15"/>
  <c r="D84" i="15"/>
  <c r="D116" i="15"/>
  <c r="D148" i="15"/>
  <c r="D190" i="15"/>
  <c r="D222" i="15"/>
  <c r="D266" i="15"/>
  <c r="D308" i="15"/>
  <c r="D340" i="15"/>
  <c r="D403" i="15"/>
  <c r="D435" i="15"/>
  <c r="D467" i="15"/>
  <c r="D59" i="15"/>
  <c r="D75" i="15"/>
  <c r="D91" i="15"/>
  <c r="D109" i="15"/>
  <c r="D131" i="15"/>
  <c r="D153" i="15"/>
  <c r="D173" i="15"/>
  <c r="D195" i="15"/>
  <c r="D217" i="15"/>
  <c r="D237" i="15"/>
  <c r="D259" i="15"/>
  <c r="D281" i="15"/>
  <c r="D301" i="15"/>
  <c r="D323" i="15"/>
  <c r="D345" i="15"/>
  <c r="D497" i="15"/>
  <c r="D541" i="15"/>
  <c r="D585" i="15"/>
  <c r="D625" i="15"/>
  <c r="D669" i="15"/>
  <c r="D406" i="15"/>
  <c r="D446" i="15"/>
  <c r="D490" i="15"/>
  <c r="D534" i="15"/>
  <c r="D574" i="15"/>
  <c r="D618" i="15"/>
  <c r="D662" i="15"/>
  <c r="D499" i="15"/>
  <c r="D559" i="15"/>
  <c r="D615" i="15"/>
  <c r="D388" i="15"/>
  <c r="D500" i="15"/>
  <c r="E20" i="15"/>
  <c r="D664" i="15"/>
  <c r="D632" i="15"/>
  <c r="D608" i="15"/>
  <c r="D580" i="15"/>
  <c r="D548" i="15"/>
  <c r="D520" i="15"/>
  <c r="D496" i="15"/>
  <c r="D464" i="15"/>
  <c r="D436" i="15"/>
  <c r="D408" i="15"/>
  <c r="D679" i="15"/>
  <c r="D659" i="15"/>
  <c r="D656" i="15"/>
  <c r="D628" i="15"/>
  <c r="D600" i="15"/>
  <c r="D568" i="15"/>
  <c r="D544" i="15"/>
  <c r="D516" i="15"/>
  <c r="D484" i="15"/>
  <c r="D456" i="15"/>
  <c r="D432" i="15"/>
  <c r="D400" i="15"/>
  <c r="D675" i="15"/>
  <c r="D655" i="15"/>
  <c r="D631" i="15"/>
  <c r="D611" i="15"/>
  <c r="D591" i="15"/>
  <c r="D567" i="15"/>
  <c r="D547" i="15"/>
  <c r="D527" i="15"/>
  <c r="D503" i="15"/>
  <c r="D690" i="15"/>
  <c r="D674" i="15"/>
  <c r="D658" i="15"/>
  <c r="D642" i="15"/>
  <c r="D626" i="15"/>
  <c r="D610" i="15"/>
  <c r="D594" i="15"/>
  <c r="D578" i="15"/>
  <c r="D562" i="15"/>
  <c r="D546" i="15"/>
  <c r="D530" i="15"/>
  <c r="D514" i="15"/>
  <c r="D498" i="15"/>
  <c r="D482" i="15"/>
  <c r="D466" i="15"/>
  <c r="D450" i="15"/>
  <c r="D434" i="15"/>
  <c r="D418" i="15"/>
  <c r="D402" i="15"/>
  <c r="D386" i="15"/>
  <c r="D677" i="15"/>
  <c r="D661" i="15"/>
  <c r="D645" i="15"/>
  <c r="D629" i="15"/>
  <c r="D613" i="15"/>
  <c r="D597" i="15"/>
  <c r="D581" i="15"/>
  <c r="D565" i="15"/>
  <c r="D549" i="15"/>
  <c r="D533" i="15"/>
  <c r="D517" i="15"/>
  <c r="D501" i="15"/>
  <c r="D485" i="15"/>
  <c r="D351" i="15"/>
  <c r="D343" i="15"/>
  <c r="D335" i="15"/>
  <c r="D327" i="15"/>
  <c r="D319" i="15"/>
  <c r="D311" i="15"/>
  <c r="D303" i="15"/>
  <c r="D295" i="15"/>
  <c r="D287" i="15"/>
  <c r="D279" i="15"/>
  <c r="D271" i="15"/>
  <c r="D263" i="15"/>
  <c r="D255" i="15"/>
  <c r="D247" i="15"/>
  <c r="D239" i="15"/>
  <c r="D231" i="15"/>
  <c r="D223" i="15"/>
  <c r="D215" i="15"/>
  <c r="D207" i="15"/>
  <c r="D199" i="15"/>
  <c r="D191" i="15"/>
  <c r="D183" i="15"/>
  <c r="D175" i="15"/>
  <c r="D167" i="15"/>
  <c r="D159" i="15"/>
  <c r="D151" i="15"/>
  <c r="D143" i="15"/>
  <c r="D135" i="15"/>
  <c r="D127" i="15"/>
  <c r="D119" i="15"/>
  <c r="D111" i="15"/>
  <c r="D103" i="15"/>
  <c r="D648" i="15"/>
  <c r="D592" i="15"/>
  <c r="D536" i="15"/>
  <c r="D480" i="15"/>
  <c r="D420" i="15"/>
  <c r="D671" i="15"/>
  <c r="D639" i="15"/>
  <c r="D607" i="15"/>
  <c r="D579" i="15"/>
  <c r="D551" i="15"/>
  <c r="D519" i="15"/>
  <c r="D495" i="15"/>
  <c r="D678" i="15"/>
  <c r="D654" i="15"/>
  <c r="D634" i="15"/>
  <c r="D614" i="15"/>
  <c r="D590" i="15"/>
  <c r="D570" i="15"/>
  <c r="D550" i="15"/>
  <c r="D526" i="15"/>
  <c r="D506" i="15"/>
  <c r="D486" i="15"/>
  <c r="D462" i="15"/>
  <c r="D442" i="15"/>
  <c r="D422" i="15"/>
  <c r="D398" i="15"/>
  <c r="D685" i="15"/>
  <c r="D665" i="15"/>
  <c r="D641" i="15"/>
  <c r="D621" i="15"/>
  <c r="D601" i="15"/>
  <c r="D577" i="15"/>
  <c r="D557" i="15"/>
  <c r="D537" i="15"/>
  <c r="D513" i="15"/>
  <c r="D493" i="15"/>
  <c r="D354" i="15"/>
  <c r="D341" i="15"/>
  <c r="D331" i="15"/>
  <c r="D321" i="15"/>
  <c r="D309" i="15"/>
  <c r="D299" i="15"/>
  <c r="D289" i="15"/>
  <c r="D277" i="15"/>
  <c r="D267" i="15"/>
  <c r="D257" i="15"/>
  <c r="D245" i="15"/>
  <c r="D235" i="15"/>
  <c r="D225" i="15"/>
  <c r="D213" i="15"/>
  <c r="D203" i="15"/>
  <c r="D193" i="15"/>
  <c r="D181" i="15"/>
  <c r="D171" i="15"/>
  <c r="D161" i="15"/>
  <c r="D149" i="15"/>
  <c r="D139" i="15"/>
  <c r="D129" i="15"/>
  <c r="D117" i="15"/>
  <c r="D107" i="15"/>
  <c r="D97" i="15"/>
  <c r="D89" i="15"/>
  <c r="D81" i="15"/>
  <c r="D73" i="15"/>
  <c r="D65" i="15"/>
  <c r="D57" i="15"/>
  <c r="D49" i="15"/>
  <c r="D41" i="15"/>
  <c r="D479" i="15"/>
  <c r="D463" i="15"/>
  <c r="D447" i="15"/>
  <c r="D431" i="15"/>
  <c r="D415" i="15"/>
  <c r="D399" i="15"/>
  <c r="D361" i="15"/>
  <c r="D356" i="15"/>
  <c r="D346" i="15"/>
  <c r="D338" i="15"/>
  <c r="D330" i="15"/>
  <c r="D322" i="15"/>
  <c r="D314" i="15"/>
  <c r="D306" i="15"/>
  <c r="D298" i="15"/>
  <c r="D290" i="15"/>
  <c r="D282" i="15"/>
  <c r="D644" i="15"/>
  <c r="D584" i="15"/>
  <c r="D528" i="15"/>
  <c r="D472" i="15"/>
  <c r="D416" i="15"/>
  <c r="D663" i="15"/>
  <c r="D627" i="15"/>
  <c r="D599" i="15"/>
  <c r="D575" i="15"/>
  <c r="D543" i="15"/>
  <c r="D515" i="15"/>
  <c r="D487" i="15"/>
  <c r="D670" i="15"/>
  <c r="D650" i="15"/>
  <c r="D630" i="15"/>
  <c r="D606" i="15"/>
  <c r="D586" i="15"/>
  <c r="D566" i="15"/>
  <c r="D542" i="15"/>
  <c r="D522" i="15"/>
  <c r="D502" i="15"/>
  <c r="D478" i="15"/>
  <c r="D458" i="15"/>
  <c r="D438" i="15"/>
  <c r="D414" i="15"/>
  <c r="D394" i="15"/>
  <c r="D681" i="15"/>
  <c r="D657" i="15"/>
  <c r="D637" i="15"/>
  <c r="D617" i="15"/>
  <c r="D593" i="15"/>
  <c r="D573" i="15"/>
  <c r="D553" i="15"/>
  <c r="D529" i="15"/>
  <c r="D509" i="15"/>
  <c r="D489" i="15"/>
  <c r="D349" i="15"/>
  <c r="D339" i="15"/>
  <c r="D329" i="15"/>
  <c r="D317" i="15"/>
  <c r="D307" i="15"/>
  <c r="D297" i="15"/>
  <c r="D285" i="15"/>
  <c r="D275" i="15"/>
  <c r="D265" i="15"/>
  <c r="D253" i="15"/>
  <c r="D243" i="15"/>
  <c r="D233" i="15"/>
  <c r="D221" i="15"/>
  <c r="D211" i="15"/>
  <c r="D201" i="15"/>
  <c r="D189" i="15"/>
  <c r="D179" i="15"/>
  <c r="D169" i="15"/>
  <c r="D157" i="15"/>
  <c r="D147" i="15"/>
  <c r="D137" i="15"/>
  <c r="D125" i="15"/>
  <c r="D115" i="15"/>
  <c r="D105" i="15"/>
  <c r="D95" i="15"/>
  <c r="D87" i="15"/>
  <c r="D79" i="15"/>
  <c r="D71" i="15"/>
  <c r="D63" i="15"/>
  <c r="D55" i="15"/>
  <c r="D47" i="15"/>
  <c r="D39" i="15"/>
  <c r="D475" i="15"/>
  <c r="D459" i="15"/>
  <c r="D443" i="15"/>
  <c r="D427" i="15"/>
  <c r="D411" i="15"/>
  <c r="D395" i="15"/>
  <c r="D357" i="15"/>
  <c r="D352" i="15"/>
  <c r="D344" i="15"/>
  <c r="D336" i="15"/>
  <c r="D328" i="15"/>
  <c r="D320" i="15"/>
  <c r="D312" i="15"/>
  <c r="D304" i="15"/>
  <c r="D296" i="15"/>
  <c r="D288" i="15"/>
  <c r="D280" i="15"/>
  <c r="D272" i="15"/>
  <c r="D264" i="15"/>
  <c r="D256" i="15"/>
  <c r="D248" i="15"/>
  <c r="D240" i="15"/>
  <c r="D232" i="15"/>
  <c r="D224" i="15"/>
  <c r="D216" i="15"/>
  <c r="D208" i="15"/>
  <c r="D200" i="15"/>
  <c r="D192" i="15"/>
  <c r="D184" i="15"/>
  <c r="D176" i="15"/>
  <c r="D168" i="15"/>
  <c r="D160" i="15"/>
  <c r="D152" i="15"/>
  <c r="D144" i="15"/>
  <c r="D136" i="15"/>
  <c r="D128" i="15"/>
  <c r="D120" i="15"/>
  <c r="D112" i="15"/>
  <c r="D104" i="15"/>
  <c r="D96" i="15"/>
  <c r="D88" i="15"/>
  <c r="D80" i="15"/>
  <c r="D72" i="15"/>
  <c r="D64" i="15"/>
  <c r="D56" i="15"/>
  <c r="D48" i="15"/>
  <c r="D40" i="15"/>
  <c r="D473" i="15"/>
  <c r="D457" i="15"/>
  <c r="D441" i="15"/>
  <c r="D425" i="15"/>
  <c r="D409" i="15"/>
  <c r="D393" i="15"/>
  <c r="D383" i="15"/>
  <c r="D379" i="15"/>
  <c r="D375" i="15"/>
  <c r="D371" i="15"/>
  <c r="D367" i="15"/>
  <c r="D363" i="15"/>
  <c r="D31" i="15"/>
  <c r="D35" i="15"/>
  <c r="D32" i="15"/>
  <c r="D364" i="15"/>
  <c r="D369" i="15"/>
  <c r="D380" i="15"/>
  <c r="D385" i="15"/>
  <c r="D405" i="15"/>
  <c r="D449" i="15"/>
  <c r="D469" i="15"/>
  <c r="D52" i="15"/>
  <c r="D62" i="15"/>
  <c r="D74" i="15"/>
  <c r="D94" i="15"/>
  <c r="D106" i="15"/>
  <c r="D126" i="15"/>
  <c r="D138" i="15"/>
  <c r="D158" i="15"/>
  <c r="D170" i="15"/>
  <c r="D180" i="15"/>
  <c r="D202" i="15"/>
  <c r="D212" i="15"/>
  <c r="D234" i="15"/>
  <c r="D244" i="15"/>
  <c r="D254" i="15"/>
  <c r="D276" i="15"/>
  <c r="D292" i="15"/>
  <c r="D324" i="15"/>
  <c r="D360" i="15"/>
  <c r="D43" i="15"/>
  <c r="D37" i="15"/>
  <c r="D30" i="15"/>
  <c r="D365" i="15"/>
  <c r="D370" i="15"/>
  <c r="D376" i="15"/>
  <c r="D381" i="15"/>
  <c r="D389" i="15"/>
  <c r="D413" i="15"/>
  <c r="D433" i="15"/>
  <c r="D453" i="15"/>
  <c r="D477" i="15"/>
  <c r="D44" i="15"/>
  <c r="D54" i="15"/>
  <c r="D66" i="15"/>
  <c r="D76" i="15"/>
  <c r="D86" i="15"/>
  <c r="D98" i="15"/>
  <c r="D108" i="15"/>
  <c r="D118" i="15"/>
  <c r="D130" i="15"/>
  <c r="D140" i="15"/>
  <c r="D150" i="15"/>
  <c r="D162" i="15"/>
  <c r="D172" i="15"/>
  <c r="D182" i="15"/>
  <c r="D194" i="15"/>
  <c r="D204" i="15"/>
  <c r="D214" i="15"/>
  <c r="D226" i="15"/>
  <c r="D236" i="15"/>
  <c r="D246" i="15"/>
  <c r="D258" i="15"/>
  <c r="D268" i="15"/>
  <c r="D278" i="15"/>
  <c r="D294" i="15"/>
  <c r="D310" i="15"/>
  <c r="D326" i="15"/>
  <c r="D342" i="15"/>
  <c r="D353" i="15"/>
  <c r="D407" i="15"/>
  <c r="D439" i="15"/>
  <c r="D471" i="15"/>
  <c r="D45" i="15"/>
  <c r="D61" i="15"/>
  <c r="D77" i="15"/>
  <c r="D93" i="15"/>
  <c r="D113" i="15"/>
  <c r="D133" i="15"/>
  <c r="D155" i="15"/>
  <c r="D177" i="15"/>
  <c r="D197" i="15"/>
  <c r="D219" i="15"/>
  <c r="D241" i="15"/>
  <c r="D261" i="15"/>
  <c r="D283" i="15"/>
  <c r="D305" i="15"/>
  <c r="D325" i="15"/>
  <c r="D347" i="15"/>
  <c r="D505" i="15"/>
  <c r="D545" i="15"/>
  <c r="D589" i="15"/>
  <c r="D633" i="15"/>
  <c r="D673" i="15"/>
  <c r="D410" i="15"/>
  <c r="D454" i="15"/>
  <c r="D494" i="15"/>
  <c r="D538" i="15"/>
  <c r="D582" i="15"/>
  <c r="D622" i="15"/>
  <c r="D666" i="15"/>
  <c r="D511" i="15"/>
  <c r="D563" i="15"/>
  <c r="D623" i="15"/>
  <c r="D392" i="15"/>
  <c r="D504" i="15"/>
  <c r="D624" i="15"/>
  <c r="D688" i="15"/>
  <c r="D687" i="15"/>
  <c r="D404" i="15"/>
  <c r="D424" i="15"/>
  <c r="D448" i="15"/>
  <c r="D468" i="15"/>
  <c r="D488" i="15"/>
  <c r="D512" i="15"/>
  <c r="D532" i="15"/>
  <c r="D552" i="15"/>
  <c r="D576" i="15"/>
  <c r="D596" i="15"/>
  <c r="D616" i="15"/>
  <c r="D640" i="15"/>
  <c r="D660" i="15"/>
  <c r="D680" i="15"/>
  <c r="D491" i="15"/>
  <c r="D507" i="15"/>
  <c r="D523" i="15"/>
  <c r="D539" i="15"/>
  <c r="D555" i="15"/>
  <c r="D571" i="15"/>
  <c r="D587" i="15"/>
  <c r="D603" i="15"/>
  <c r="D619" i="15"/>
  <c r="D635" i="15"/>
  <c r="D651" i="15"/>
  <c r="D667" i="15"/>
  <c r="D683" i="15"/>
  <c r="D396" i="15"/>
  <c r="D412" i="15"/>
  <c r="D428" i="15"/>
  <c r="D444" i="15"/>
  <c r="D460" i="15"/>
  <c r="D476" i="15"/>
  <c r="D492" i="15"/>
  <c r="D508" i="15"/>
  <c r="D524" i="15"/>
  <c r="D540" i="15"/>
  <c r="D556" i="15"/>
  <c r="D572" i="15"/>
  <c r="D588" i="15"/>
  <c r="D604" i="15"/>
  <c r="D620" i="15"/>
  <c r="D636" i="15"/>
  <c r="D652" i="15"/>
  <c r="D668" i="15"/>
  <c r="D684" i="15"/>
  <c r="D31" i="16"/>
  <c r="D83" i="16"/>
  <c r="D43" i="16"/>
  <c r="D39" i="16"/>
  <c r="D30" i="16"/>
  <c r="D115" i="16"/>
  <c r="D45" i="16"/>
  <c r="D35" i="16"/>
  <c r="D34" i="16"/>
  <c r="D87" i="16"/>
  <c r="D119" i="16"/>
  <c r="D36" i="16"/>
  <c r="D47" i="16"/>
  <c r="D48" i="16"/>
  <c r="D67" i="16"/>
  <c r="D99" i="16"/>
  <c r="D131" i="16"/>
  <c r="D52" i="16"/>
  <c r="D71" i="16"/>
  <c r="D103" i="16"/>
  <c r="D135" i="16"/>
  <c r="D70" i="14"/>
  <c r="G16" i="9"/>
  <c r="G22" i="9" s="1"/>
  <c r="D118" i="14"/>
  <c r="D124" i="14"/>
  <c r="D60" i="14"/>
  <c r="C12" i="9"/>
  <c r="G15" i="9" s="1"/>
  <c r="D51" i="16"/>
  <c r="D40" i="16"/>
  <c r="D54" i="16"/>
  <c r="D59" i="16"/>
  <c r="D75" i="16"/>
  <c r="D91" i="16"/>
  <c r="D107" i="16"/>
  <c r="D123" i="16"/>
  <c r="D102" i="14"/>
  <c r="D108" i="14"/>
  <c r="D44" i="14"/>
  <c r="C5" i="14"/>
  <c r="C6" i="14" s="1"/>
  <c r="C8" i="14" s="1"/>
  <c r="D76" i="14"/>
  <c r="C5" i="16"/>
  <c r="C6" i="16" s="1"/>
  <c r="C8" i="16" s="1"/>
  <c r="D44" i="16"/>
  <c r="D56" i="16"/>
  <c r="D63" i="16"/>
  <c r="D79" i="16"/>
  <c r="D95" i="16"/>
  <c r="D111" i="16"/>
  <c r="D127" i="16"/>
  <c r="D86" i="14"/>
  <c r="D92" i="14"/>
  <c r="D690" i="14"/>
  <c r="J28" i="10"/>
  <c r="J30" i="10" s="1"/>
  <c r="C17" i="5" s="1"/>
  <c r="F40" i="1" s="1"/>
  <c r="D41" i="16"/>
  <c r="D49" i="16"/>
  <c r="D33" i="16"/>
  <c r="D42" i="16"/>
  <c r="D50" i="16"/>
  <c r="D55" i="16"/>
  <c r="D27" i="16"/>
  <c r="D37" i="16"/>
  <c r="D65" i="16"/>
  <c r="D73" i="16"/>
  <c r="D81" i="16"/>
  <c r="D89" i="16"/>
  <c r="D97" i="16"/>
  <c r="D105" i="16"/>
  <c r="D113" i="16"/>
  <c r="D121" i="16"/>
  <c r="D129" i="16"/>
  <c r="D137" i="16"/>
  <c r="D145" i="16"/>
  <c r="D62" i="16"/>
  <c r="D70" i="16"/>
  <c r="D78" i="16"/>
  <c r="D86" i="16"/>
  <c r="D94" i="16"/>
  <c r="D102" i="16"/>
  <c r="D110" i="16"/>
  <c r="D118" i="16"/>
  <c r="D126" i="16"/>
  <c r="D134" i="16"/>
  <c r="D142" i="16"/>
  <c r="D152" i="16"/>
  <c r="D160" i="16"/>
  <c r="D168" i="16"/>
  <c r="D176" i="16"/>
  <c r="D184" i="16"/>
  <c r="D192" i="16"/>
  <c r="D200" i="16"/>
  <c r="D208" i="16"/>
  <c r="D216" i="16"/>
  <c r="D224" i="16"/>
  <c r="D232" i="16"/>
  <c r="D240" i="16"/>
  <c r="D147" i="16"/>
  <c r="D155" i="16"/>
  <c r="D163" i="16"/>
  <c r="D171" i="16"/>
  <c r="D179" i="16"/>
  <c r="D187" i="16"/>
  <c r="D195" i="16"/>
  <c r="D203" i="16"/>
  <c r="D211" i="16"/>
  <c r="D219" i="16"/>
  <c r="D227" i="16"/>
  <c r="D235" i="16"/>
  <c r="D243" i="16"/>
  <c r="D252" i="16"/>
  <c r="D260" i="16"/>
  <c r="D268" i="16"/>
  <c r="D276" i="16"/>
  <c r="D284" i="16"/>
  <c r="D292" i="16"/>
  <c r="D300" i="16"/>
  <c r="D308" i="16"/>
  <c r="D316" i="16"/>
  <c r="D324" i="16"/>
  <c r="D332" i="16"/>
  <c r="D340" i="16"/>
  <c r="D348" i="16"/>
  <c r="D253" i="16"/>
  <c r="D261" i="16"/>
  <c r="D269" i="16"/>
  <c r="D277" i="16"/>
  <c r="D285" i="16"/>
  <c r="D293" i="16"/>
  <c r="D301" i="16"/>
  <c r="D309" i="16"/>
  <c r="D317" i="16"/>
  <c r="D325" i="16"/>
  <c r="D333" i="16"/>
  <c r="D341" i="16"/>
  <c r="D349" i="16"/>
  <c r="D357" i="16"/>
  <c r="D365" i="16"/>
  <c r="D373" i="16"/>
  <c r="D381" i="16"/>
  <c r="D389" i="16"/>
  <c r="D397" i="16"/>
  <c r="D405" i="16"/>
  <c r="D413" i="16"/>
  <c r="D421" i="16"/>
  <c r="D429" i="16"/>
  <c r="D437" i="16"/>
  <c r="D445" i="16"/>
  <c r="D452" i="16"/>
  <c r="D456" i="16"/>
  <c r="D460" i="16"/>
  <c r="D464" i="16"/>
  <c r="D468" i="16"/>
  <c r="D356" i="16"/>
  <c r="D364" i="16"/>
  <c r="D372" i="16"/>
  <c r="D380" i="16"/>
  <c r="D388" i="16"/>
  <c r="D396" i="16"/>
  <c r="D404" i="16"/>
  <c r="D412" i="16"/>
  <c r="D420" i="16"/>
  <c r="D428" i="16"/>
  <c r="D436" i="16"/>
  <c r="D444" i="16"/>
  <c r="D526" i="16"/>
  <c r="D473" i="16"/>
  <c r="D481" i="16"/>
  <c r="D489" i="16"/>
  <c r="D497" i="16"/>
  <c r="D505" i="16"/>
  <c r="D513" i="16"/>
  <c r="D521" i="16"/>
  <c r="D470" i="16"/>
  <c r="D478" i="16"/>
  <c r="D486" i="16"/>
  <c r="D494" i="16"/>
  <c r="D502" i="16"/>
  <c r="D510" i="16"/>
  <c r="D518" i="16"/>
  <c r="D525" i="16"/>
  <c r="D533" i="16"/>
  <c r="D541" i="16"/>
  <c r="D549" i="16"/>
  <c r="D557" i="16"/>
  <c r="D565" i="16"/>
  <c r="D573" i="16"/>
  <c r="D593" i="16"/>
  <c r="D599" i="16"/>
  <c r="D540" i="16"/>
  <c r="D548" i="16"/>
  <c r="D556" i="16"/>
  <c r="D564" i="16"/>
  <c r="D572" i="16"/>
  <c r="D597" i="16"/>
  <c r="D576" i="16"/>
  <c r="D584" i="16"/>
  <c r="D592" i="16"/>
  <c r="D600" i="16"/>
  <c r="D608" i="16"/>
  <c r="D616" i="16"/>
  <c r="D624" i="16"/>
  <c r="D605" i="16"/>
  <c r="D613" i="16"/>
  <c r="D621" i="16"/>
  <c r="D629" i="16"/>
  <c r="D633" i="16"/>
  <c r="D639" i="16"/>
  <c r="D647" i="16"/>
  <c r="D655" i="16"/>
  <c r="D663" i="16"/>
  <c r="D671" i="16"/>
  <c r="D679" i="16"/>
  <c r="D687" i="16"/>
  <c r="D640" i="16"/>
  <c r="D648" i="16"/>
  <c r="D656" i="16"/>
  <c r="D664" i="16"/>
  <c r="D672" i="16"/>
  <c r="D680" i="16"/>
  <c r="D688" i="16"/>
  <c r="D126" i="14"/>
  <c r="D94" i="14"/>
  <c r="D132" i="14"/>
  <c r="D100" i="14"/>
  <c r="D68" i="14"/>
  <c r="D37" i="14"/>
  <c r="D130" i="14"/>
  <c r="D98" i="14"/>
  <c r="D128" i="14"/>
  <c r="D96" i="14"/>
  <c r="D64" i="14"/>
  <c r="D32" i="14"/>
  <c r="D140" i="14"/>
  <c r="D148" i="14"/>
  <c r="D156" i="14"/>
  <c r="D164" i="14"/>
  <c r="D172" i="14"/>
  <c r="D180" i="14"/>
  <c r="D188" i="14"/>
  <c r="D196" i="14"/>
  <c r="D204" i="14"/>
  <c r="D212" i="14"/>
  <c r="D220" i="14"/>
  <c r="D228" i="14"/>
  <c r="D236" i="14"/>
  <c r="D244" i="14"/>
  <c r="D252" i="14"/>
  <c r="D260" i="14"/>
  <c r="D268" i="14"/>
  <c r="D276" i="14"/>
  <c r="D284" i="14"/>
  <c r="D292" i="14"/>
  <c r="D300" i="14"/>
  <c r="D308" i="14"/>
  <c r="D316" i="14"/>
  <c r="D324" i="14"/>
  <c r="D332" i="14"/>
  <c r="D340" i="14"/>
  <c r="D348" i="14"/>
  <c r="D356" i="14"/>
  <c r="D364" i="14"/>
  <c r="D372" i="14"/>
  <c r="D380" i="14"/>
  <c r="D39" i="14"/>
  <c r="D47" i="14"/>
  <c r="D55" i="14"/>
  <c r="D63" i="14"/>
  <c r="D71" i="14"/>
  <c r="D79" i="14"/>
  <c r="D87" i="14"/>
  <c r="D95" i="14"/>
  <c r="D103" i="14"/>
  <c r="D111" i="14"/>
  <c r="D119" i="14"/>
  <c r="D127" i="14"/>
  <c r="D135" i="14"/>
  <c r="D143" i="14"/>
  <c r="D151" i="14"/>
  <c r="D159" i="14"/>
  <c r="D167" i="14"/>
  <c r="D175" i="14"/>
  <c r="D183" i="14"/>
  <c r="D191" i="14"/>
  <c r="D199" i="14"/>
  <c r="D207" i="14"/>
  <c r="D215" i="14"/>
  <c r="D223" i="14"/>
  <c r="D231" i="14"/>
  <c r="D239" i="14"/>
  <c r="D247" i="14"/>
  <c r="D255" i="14"/>
  <c r="D263" i="14"/>
  <c r="D271" i="14"/>
  <c r="D279" i="14"/>
  <c r="D287" i="14"/>
  <c r="D295" i="14"/>
  <c r="D303" i="14"/>
  <c r="D311" i="14"/>
  <c r="D319" i="14"/>
  <c r="D327" i="14"/>
  <c r="D335" i="14"/>
  <c r="D343" i="14"/>
  <c r="D351" i="14"/>
  <c r="D359" i="14"/>
  <c r="D367" i="14"/>
  <c r="D375" i="14"/>
  <c r="D383" i="14"/>
  <c r="D388" i="14"/>
  <c r="D392" i="14"/>
  <c r="D396" i="14"/>
  <c r="D400" i="14"/>
  <c r="D404" i="14"/>
  <c r="D408" i="14"/>
  <c r="D412" i="14"/>
  <c r="D416" i="14"/>
  <c r="D420" i="14"/>
  <c r="D424" i="14"/>
  <c r="D428" i="14"/>
  <c r="D432" i="14"/>
  <c r="D436" i="14"/>
  <c r="D440" i="14"/>
  <c r="D444" i="14"/>
  <c r="D448" i="14"/>
  <c r="D452" i="14"/>
  <c r="D456" i="14"/>
  <c r="D460" i="14"/>
  <c r="D464" i="14"/>
  <c r="D468" i="14"/>
  <c r="D472" i="14"/>
  <c r="D476" i="14"/>
  <c r="D480" i="14"/>
  <c r="D484" i="14"/>
  <c r="D488" i="14"/>
  <c r="D492" i="14"/>
  <c r="D496" i="14"/>
  <c r="D500" i="14"/>
  <c r="D504" i="14"/>
  <c r="D508" i="14"/>
  <c r="D512" i="14"/>
  <c r="D516" i="14"/>
  <c r="D520" i="14"/>
  <c r="D524" i="14"/>
  <c r="D528" i="14"/>
  <c r="D532" i="14"/>
  <c r="D536" i="14"/>
  <c r="D540" i="14"/>
  <c r="D544" i="14"/>
  <c r="D548" i="14"/>
  <c r="D552" i="14"/>
  <c r="D556" i="14"/>
  <c r="D560" i="14"/>
  <c r="D564" i="14"/>
  <c r="D568" i="14"/>
  <c r="D572" i="14"/>
  <c r="D576" i="14"/>
  <c r="D580" i="14"/>
  <c r="D584" i="14"/>
  <c r="D588" i="14"/>
  <c r="D592" i="14"/>
  <c r="D596" i="14"/>
  <c r="D600" i="14"/>
  <c r="D604" i="14"/>
  <c r="D608" i="14"/>
  <c r="D612" i="14"/>
  <c r="D616" i="14"/>
  <c r="D620" i="14"/>
  <c r="D624" i="14"/>
  <c r="D628" i="14"/>
  <c r="D632" i="14"/>
  <c r="D636" i="14"/>
  <c r="D640" i="14"/>
  <c r="D644" i="14"/>
  <c r="D648" i="14"/>
  <c r="D652" i="14"/>
  <c r="D656" i="14"/>
  <c r="D660" i="14"/>
  <c r="D664" i="14"/>
  <c r="D668" i="14"/>
  <c r="D672" i="14"/>
  <c r="D676" i="14"/>
  <c r="D680" i="14"/>
  <c r="D684" i="14"/>
  <c r="D689" i="14"/>
  <c r="H690" i="16"/>
  <c r="H688" i="16"/>
  <c r="H686" i="16"/>
  <c r="H684" i="16"/>
  <c r="H682" i="16"/>
  <c r="H680" i="16"/>
  <c r="H678" i="16"/>
  <c r="H676" i="16"/>
  <c r="H674" i="16"/>
  <c r="H672" i="16"/>
  <c r="H670" i="16"/>
  <c r="H668" i="16"/>
  <c r="H666" i="16"/>
  <c r="H664" i="16"/>
  <c r="H662" i="16"/>
  <c r="H660" i="16"/>
  <c r="H658" i="16"/>
  <c r="H656" i="16"/>
  <c r="H654" i="16"/>
  <c r="H652" i="16"/>
  <c r="H650" i="16"/>
  <c r="H648" i="16"/>
  <c r="H646" i="16"/>
  <c r="H644" i="16"/>
  <c r="H642" i="16"/>
  <c r="H640" i="16"/>
  <c r="H638" i="16"/>
  <c r="H636" i="16"/>
  <c r="H634" i="16"/>
  <c r="H689" i="16"/>
  <c r="H687" i="16"/>
  <c r="H685" i="16"/>
  <c r="H683" i="16"/>
  <c r="H681" i="16"/>
  <c r="H679" i="16"/>
  <c r="H677" i="16"/>
  <c r="H675" i="16"/>
  <c r="H673" i="16"/>
  <c r="H671" i="16"/>
  <c r="H669" i="16"/>
  <c r="H667" i="16"/>
  <c r="H665" i="16"/>
  <c r="H663" i="16"/>
  <c r="H661" i="16"/>
  <c r="H659" i="16"/>
  <c r="H657" i="16"/>
  <c r="H655" i="16"/>
  <c r="H653" i="16"/>
  <c r="H651" i="16"/>
  <c r="H649" i="16"/>
  <c r="H647" i="16"/>
  <c r="H645" i="16"/>
  <c r="H643" i="16"/>
  <c r="H641" i="16"/>
  <c r="H639" i="16"/>
  <c r="H637" i="16"/>
  <c r="H635" i="16"/>
  <c r="H627" i="16"/>
  <c r="H625" i="16"/>
  <c r="H623" i="16"/>
  <c r="H621" i="16"/>
  <c r="H619" i="16"/>
  <c r="H617" i="16"/>
  <c r="H615" i="16"/>
  <c r="H613" i="16"/>
  <c r="H611" i="16"/>
  <c r="H609" i="16"/>
  <c r="H607" i="16"/>
  <c r="H605" i="16"/>
  <c r="H603" i="16"/>
  <c r="H633" i="16"/>
  <c r="H632" i="16"/>
  <c r="H631" i="16"/>
  <c r="H630" i="16"/>
  <c r="H629" i="16"/>
  <c r="H628" i="16"/>
  <c r="H626" i="16"/>
  <c r="H624" i="16"/>
  <c r="H622" i="16"/>
  <c r="H620" i="16"/>
  <c r="H618" i="16"/>
  <c r="H616" i="16"/>
  <c r="H614" i="16"/>
  <c r="H612" i="16"/>
  <c r="H610" i="16"/>
  <c r="H608" i="16"/>
  <c r="H606" i="16"/>
  <c r="H604" i="16"/>
  <c r="H602" i="16"/>
  <c r="H600" i="16"/>
  <c r="H598" i="16"/>
  <c r="H596" i="16"/>
  <c r="H594" i="16"/>
  <c r="H592" i="16"/>
  <c r="H590" i="16"/>
  <c r="H588" i="16"/>
  <c r="H586" i="16"/>
  <c r="H584" i="16"/>
  <c r="H582" i="16"/>
  <c r="H580" i="16"/>
  <c r="H578" i="16"/>
  <c r="H576" i="16"/>
  <c r="H599" i="16"/>
  <c r="H591" i="16"/>
  <c r="H583" i="16"/>
  <c r="H581" i="16"/>
  <c r="H601" i="16"/>
  <c r="H593" i="16"/>
  <c r="H585" i="16"/>
  <c r="H579" i="16"/>
  <c r="H574" i="16"/>
  <c r="H572" i="16"/>
  <c r="H570" i="16"/>
  <c r="H568" i="16"/>
  <c r="H566" i="16"/>
  <c r="H564" i="16"/>
  <c r="H562" i="16"/>
  <c r="H560" i="16"/>
  <c r="H558" i="16"/>
  <c r="H556" i="16"/>
  <c r="H554" i="16"/>
  <c r="H552" i="16"/>
  <c r="H550" i="16"/>
  <c r="H548" i="16"/>
  <c r="H546" i="16"/>
  <c r="H544" i="16"/>
  <c r="H542" i="16"/>
  <c r="H540" i="16"/>
  <c r="H538" i="16"/>
  <c r="H536" i="16"/>
  <c r="H534" i="16"/>
  <c r="H595" i="16"/>
  <c r="H587" i="16"/>
  <c r="H577" i="16"/>
  <c r="H597" i="16"/>
  <c r="H589" i="16"/>
  <c r="H575" i="16"/>
  <c r="H573" i="16"/>
  <c r="H571" i="16"/>
  <c r="H569" i="16"/>
  <c r="H567" i="16"/>
  <c r="H565" i="16"/>
  <c r="H563" i="16"/>
  <c r="H561" i="16"/>
  <c r="H559" i="16"/>
  <c r="H557" i="16"/>
  <c r="H555" i="16"/>
  <c r="H553" i="16"/>
  <c r="H551" i="16"/>
  <c r="H549" i="16"/>
  <c r="H547" i="16"/>
  <c r="H545" i="16"/>
  <c r="H543" i="16"/>
  <c r="H541" i="16"/>
  <c r="H539" i="16"/>
  <c r="H537" i="16"/>
  <c r="H535" i="16"/>
  <c r="H533" i="16"/>
  <c r="H531" i="16"/>
  <c r="H529" i="16"/>
  <c r="H527" i="16"/>
  <c r="H525" i="16"/>
  <c r="H523" i="16"/>
  <c r="H524" i="16"/>
  <c r="H520" i="16"/>
  <c r="H518" i="16"/>
  <c r="H516" i="16"/>
  <c r="H514" i="16"/>
  <c r="H512" i="16"/>
  <c r="H510" i="16"/>
  <c r="H508" i="16"/>
  <c r="H506" i="16"/>
  <c r="H504" i="16"/>
  <c r="H502" i="16"/>
  <c r="H500" i="16"/>
  <c r="H498" i="16"/>
  <c r="H496" i="16"/>
  <c r="H494" i="16"/>
  <c r="H492" i="16"/>
  <c r="H490" i="16"/>
  <c r="H488" i="16"/>
  <c r="H486" i="16"/>
  <c r="H484" i="16"/>
  <c r="H482" i="16"/>
  <c r="H480" i="16"/>
  <c r="H478" i="16"/>
  <c r="H476" i="16"/>
  <c r="H474" i="16"/>
  <c r="H472" i="16"/>
  <c r="H470" i="16"/>
  <c r="H468" i="16"/>
  <c r="H526" i="16"/>
  <c r="H532" i="16"/>
  <c r="H528" i="16"/>
  <c r="H519" i="16"/>
  <c r="H517" i="16"/>
  <c r="H515" i="16"/>
  <c r="H513" i="16"/>
  <c r="H511" i="16"/>
  <c r="H509" i="16"/>
  <c r="H507" i="16"/>
  <c r="H505" i="16"/>
  <c r="H503" i="16"/>
  <c r="H501" i="16"/>
  <c r="H499" i="16"/>
  <c r="H497" i="16"/>
  <c r="H495" i="16"/>
  <c r="H493" i="16"/>
  <c r="H491" i="16"/>
  <c r="H489" i="16"/>
  <c r="H487" i="16"/>
  <c r="H485" i="16"/>
  <c r="H483" i="16"/>
  <c r="H481" i="16"/>
  <c r="H479" i="16"/>
  <c r="H477" i="16"/>
  <c r="H475" i="16"/>
  <c r="H473" i="16"/>
  <c r="H471" i="16"/>
  <c r="H469" i="16"/>
  <c r="H530" i="16"/>
  <c r="H522" i="16"/>
  <c r="H521" i="16"/>
  <c r="H467" i="16"/>
  <c r="H466" i="16"/>
  <c r="H465" i="16"/>
  <c r="H464" i="16"/>
  <c r="H463" i="16"/>
  <c r="H462" i="16"/>
  <c r="H461" i="16"/>
  <c r="H460" i="16"/>
  <c r="H459" i="16"/>
  <c r="H458" i="16"/>
  <c r="H457" i="16"/>
  <c r="H456" i="16"/>
  <c r="H455" i="16"/>
  <c r="H454" i="16"/>
  <c r="H453" i="16"/>
  <c r="H452" i="16"/>
  <c r="H451" i="16"/>
  <c r="H450" i="16"/>
  <c r="H448" i="16"/>
  <c r="H446" i="16"/>
  <c r="H444" i="16"/>
  <c r="H442" i="16"/>
  <c r="H440" i="16"/>
  <c r="H438" i="16"/>
  <c r="H436" i="16"/>
  <c r="H434" i="16"/>
  <c r="H432" i="16"/>
  <c r="H430" i="16"/>
  <c r="H428" i="16"/>
  <c r="H426" i="16"/>
  <c r="H424" i="16"/>
  <c r="H422" i="16"/>
  <c r="H420" i="16"/>
  <c r="H418" i="16"/>
  <c r="H416" i="16"/>
  <c r="H414" i="16"/>
  <c r="H412" i="16"/>
  <c r="H410" i="16"/>
  <c r="H408" i="16"/>
  <c r="H406" i="16"/>
  <c r="H404" i="16"/>
  <c r="H402" i="16"/>
  <c r="H400" i="16"/>
  <c r="H398" i="16"/>
  <c r="H396" i="16"/>
  <c r="H394" i="16"/>
  <c r="H392" i="16"/>
  <c r="H390" i="16"/>
  <c r="H388" i="16"/>
  <c r="H386" i="16"/>
  <c r="H384" i="16"/>
  <c r="H382" i="16"/>
  <c r="H380" i="16"/>
  <c r="H378" i="16"/>
  <c r="H376" i="16"/>
  <c r="H374" i="16"/>
  <c r="H372" i="16"/>
  <c r="H370" i="16"/>
  <c r="H368" i="16"/>
  <c r="H366" i="16"/>
  <c r="H364" i="16"/>
  <c r="H362" i="16"/>
  <c r="H360" i="16"/>
  <c r="H358" i="16"/>
  <c r="H356" i="16"/>
  <c r="H354" i="16"/>
  <c r="H352" i="16"/>
  <c r="H350" i="16"/>
  <c r="H449" i="16"/>
  <c r="H447" i="16"/>
  <c r="H445" i="16"/>
  <c r="H443" i="16"/>
  <c r="H441" i="16"/>
  <c r="H439" i="16"/>
  <c r="H437" i="16"/>
  <c r="H435" i="16"/>
  <c r="H433" i="16"/>
  <c r="H431" i="16"/>
  <c r="H429" i="16"/>
  <c r="H427" i="16"/>
  <c r="H425" i="16"/>
  <c r="H423" i="16"/>
  <c r="H421" i="16"/>
  <c r="H419" i="16"/>
  <c r="H417" i="16"/>
  <c r="H415" i="16"/>
  <c r="H413" i="16"/>
  <c r="H411" i="16"/>
  <c r="H409" i="16"/>
  <c r="H407" i="16"/>
  <c r="H405" i="16"/>
  <c r="H403" i="16"/>
  <c r="H401" i="16"/>
  <c r="H399" i="16"/>
  <c r="H397" i="16"/>
  <c r="H395" i="16"/>
  <c r="H393" i="16"/>
  <c r="H391" i="16"/>
  <c r="H389" i="16"/>
  <c r="H387" i="16"/>
  <c r="H385" i="16"/>
  <c r="H383" i="16"/>
  <c r="H381" i="16"/>
  <c r="H379" i="16"/>
  <c r="H377" i="16"/>
  <c r="H375" i="16"/>
  <c r="H373" i="16"/>
  <c r="H371" i="16"/>
  <c r="H369" i="16"/>
  <c r="H367" i="16"/>
  <c r="H365" i="16"/>
  <c r="H363" i="16"/>
  <c r="H361" i="16"/>
  <c r="H359" i="16"/>
  <c r="H357" i="16"/>
  <c r="H355" i="16"/>
  <c r="H353" i="16"/>
  <c r="H351" i="16"/>
  <c r="H347" i="16"/>
  <c r="H345" i="16"/>
  <c r="H343" i="16"/>
  <c r="H341" i="16"/>
  <c r="H339" i="16"/>
  <c r="H337" i="16"/>
  <c r="H335" i="16"/>
  <c r="H333" i="16"/>
  <c r="H331" i="16"/>
  <c r="H329" i="16"/>
  <c r="H327" i="16"/>
  <c r="H325" i="16"/>
  <c r="H323" i="16"/>
  <c r="H321" i="16"/>
  <c r="H319" i="16"/>
  <c r="H317" i="16"/>
  <c r="H315" i="16"/>
  <c r="H313" i="16"/>
  <c r="H311" i="16"/>
  <c r="H309" i="16"/>
  <c r="H307" i="16"/>
  <c r="H305" i="16"/>
  <c r="H303" i="16"/>
  <c r="H301" i="16"/>
  <c r="H299" i="16"/>
  <c r="H297" i="16"/>
  <c r="H295" i="16"/>
  <c r="H293" i="16"/>
  <c r="H291" i="16"/>
  <c r="H289" i="16"/>
  <c r="H287" i="16"/>
  <c r="H285" i="16"/>
  <c r="H283" i="16"/>
  <c r="H281" i="16"/>
  <c r="H279" i="16"/>
  <c r="H277" i="16"/>
  <c r="H275" i="16"/>
  <c r="H273" i="16"/>
  <c r="H271" i="16"/>
  <c r="H269" i="16"/>
  <c r="H267" i="16"/>
  <c r="H265" i="16"/>
  <c r="H263" i="16"/>
  <c r="H261" i="16"/>
  <c r="H259" i="16"/>
  <c r="H257" i="16"/>
  <c r="H255" i="16"/>
  <c r="H253" i="16"/>
  <c r="H251" i="16"/>
  <c r="H249" i="16"/>
  <c r="H247" i="16"/>
  <c r="H349" i="16"/>
  <c r="H348" i="16"/>
  <c r="H346" i="16"/>
  <c r="H344" i="16"/>
  <c r="H342" i="16"/>
  <c r="H340" i="16"/>
  <c r="H338" i="16"/>
  <c r="H336" i="16"/>
  <c r="H334" i="16"/>
  <c r="H332" i="16"/>
  <c r="H330" i="16"/>
  <c r="H328" i="16"/>
  <c r="H326" i="16"/>
  <c r="H324" i="16"/>
  <c r="H322" i="16"/>
  <c r="H320" i="16"/>
  <c r="H318" i="16"/>
  <c r="H316" i="16"/>
  <c r="H314" i="16"/>
  <c r="H312" i="16"/>
  <c r="H310" i="16"/>
  <c r="H308" i="16"/>
  <c r="H306" i="16"/>
  <c r="H304" i="16"/>
  <c r="H302" i="16"/>
  <c r="H300" i="16"/>
  <c r="H298" i="16"/>
  <c r="H296" i="16"/>
  <c r="H294" i="16"/>
  <c r="H292" i="16"/>
  <c r="H290" i="16"/>
  <c r="H288" i="16"/>
  <c r="H286" i="16"/>
  <c r="H284" i="16"/>
  <c r="H282" i="16"/>
  <c r="H280" i="16"/>
  <c r="H278" i="16"/>
  <c r="H276" i="16"/>
  <c r="H274" i="16"/>
  <c r="H272" i="16"/>
  <c r="H270" i="16"/>
  <c r="H268" i="16"/>
  <c r="H266" i="16"/>
  <c r="H264" i="16"/>
  <c r="H262" i="16"/>
  <c r="H260" i="16"/>
  <c r="H258" i="16"/>
  <c r="H256" i="16"/>
  <c r="H254" i="16"/>
  <c r="H252" i="16"/>
  <c r="H250" i="16"/>
  <c r="H248" i="16"/>
  <c r="H246" i="16"/>
  <c r="H245" i="16"/>
  <c r="H243" i="16"/>
  <c r="H241" i="16"/>
  <c r="H239" i="16"/>
  <c r="H237" i="16"/>
  <c r="H235" i="16"/>
  <c r="H233" i="16"/>
  <c r="H231" i="16"/>
  <c r="H229" i="16"/>
  <c r="H227" i="16"/>
  <c r="H225" i="16"/>
  <c r="H223" i="16"/>
  <c r="H221" i="16"/>
  <c r="H219" i="16"/>
  <c r="H217" i="16"/>
  <c r="H215" i="16"/>
  <c r="H213" i="16"/>
  <c r="H211" i="16"/>
  <c r="H209" i="16"/>
  <c r="H207" i="16"/>
  <c r="H205" i="16"/>
  <c r="H203" i="16"/>
  <c r="H201" i="16"/>
  <c r="H199" i="16"/>
  <c r="H197" i="16"/>
  <c r="H195" i="16"/>
  <c r="H193" i="16"/>
  <c r="H191" i="16"/>
  <c r="H189" i="16"/>
  <c r="H187" i="16"/>
  <c r="H185" i="16"/>
  <c r="H183" i="16"/>
  <c r="H181" i="16"/>
  <c r="H179" i="16"/>
  <c r="H177" i="16"/>
  <c r="H175" i="16"/>
  <c r="H173" i="16"/>
  <c r="H171" i="16"/>
  <c r="H169" i="16"/>
  <c r="H167" i="16"/>
  <c r="H165" i="16"/>
  <c r="H163" i="16"/>
  <c r="H161" i="16"/>
  <c r="H159" i="16"/>
  <c r="H157" i="16"/>
  <c r="H155" i="16"/>
  <c r="H153" i="16"/>
  <c r="H151" i="16"/>
  <c r="H149" i="16"/>
  <c r="H147" i="16"/>
  <c r="H244" i="16"/>
  <c r="H242" i="16"/>
  <c r="H240" i="16"/>
  <c r="H238" i="16"/>
  <c r="H236" i="16"/>
  <c r="H234" i="16"/>
  <c r="H232" i="16"/>
  <c r="H230" i="16"/>
  <c r="H228" i="16"/>
  <c r="H226" i="16"/>
  <c r="H224" i="16"/>
  <c r="H222" i="16"/>
  <c r="H220" i="16"/>
  <c r="H218" i="16"/>
  <c r="H216" i="16"/>
  <c r="H214" i="16"/>
  <c r="H212" i="16"/>
  <c r="H210" i="16"/>
  <c r="H208" i="16"/>
  <c r="H206" i="16"/>
  <c r="H204" i="16"/>
  <c r="H202" i="16"/>
  <c r="H200" i="16"/>
  <c r="H198" i="16"/>
  <c r="H196" i="16"/>
  <c r="H194" i="16"/>
  <c r="H192" i="16"/>
  <c r="H190" i="16"/>
  <c r="H188" i="16"/>
  <c r="H186" i="16"/>
  <c r="H184" i="16"/>
  <c r="H182" i="16"/>
  <c r="H180" i="16"/>
  <c r="H178" i="16"/>
  <c r="H176" i="16"/>
  <c r="H174" i="16"/>
  <c r="H172" i="16"/>
  <c r="H170" i="16"/>
  <c r="H168" i="16"/>
  <c r="H166" i="16"/>
  <c r="H164" i="16"/>
  <c r="H162" i="16"/>
  <c r="H160" i="16"/>
  <c r="H158" i="16"/>
  <c r="H156" i="16"/>
  <c r="H154" i="16"/>
  <c r="H152" i="16"/>
  <c r="H150" i="16"/>
  <c r="H148" i="16"/>
  <c r="H146" i="16"/>
  <c r="H144" i="16"/>
  <c r="H142" i="16"/>
  <c r="H140" i="16"/>
  <c r="H138" i="16"/>
  <c r="H136" i="16"/>
  <c r="H134" i="16"/>
  <c r="H132" i="16"/>
  <c r="H130" i="16"/>
  <c r="H128" i="16"/>
  <c r="H126" i="16"/>
  <c r="H124" i="16"/>
  <c r="H122" i="16"/>
  <c r="H120" i="16"/>
  <c r="H118" i="16"/>
  <c r="H116" i="16"/>
  <c r="H114" i="16"/>
  <c r="H112" i="16"/>
  <c r="H110" i="16"/>
  <c r="H108" i="16"/>
  <c r="H106" i="16"/>
  <c r="H104" i="16"/>
  <c r="H102" i="16"/>
  <c r="H100" i="16"/>
  <c r="H98" i="16"/>
  <c r="H96" i="16"/>
  <c r="H94" i="16"/>
  <c r="H92" i="16"/>
  <c r="H90" i="16"/>
  <c r="H88" i="16"/>
  <c r="H86" i="16"/>
  <c r="H84" i="16"/>
  <c r="H82" i="16"/>
  <c r="H80" i="16"/>
  <c r="H78" i="16"/>
  <c r="H76" i="16"/>
  <c r="H74" i="16"/>
  <c r="H72" i="16"/>
  <c r="H70" i="16"/>
  <c r="H68" i="16"/>
  <c r="H66" i="16"/>
  <c r="H64" i="16"/>
  <c r="H62" i="16"/>
  <c r="H60" i="16"/>
  <c r="H58" i="16"/>
  <c r="H145" i="16"/>
  <c r="H143" i="16"/>
  <c r="H141" i="16"/>
  <c r="H139" i="16"/>
  <c r="H137" i="16"/>
  <c r="H135" i="16"/>
  <c r="H133" i="16"/>
  <c r="H131" i="16"/>
  <c r="H129" i="16"/>
  <c r="H127" i="16"/>
  <c r="H125" i="16"/>
  <c r="H123" i="16"/>
  <c r="H121" i="16"/>
  <c r="H119" i="16"/>
  <c r="H117" i="16"/>
  <c r="H115" i="16"/>
  <c r="H113" i="16"/>
  <c r="H111" i="16"/>
  <c r="H109" i="16"/>
  <c r="H107" i="16"/>
  <c r="H105" i="16"/>
  <c r="H103" i="16"/>
  <c r="H101" i="16"/>
  <c r="H99" i="16"/>
  <c r="H97" i="16"/>
  <c r="H95" i="16"/>
  <c r="H93" i="16"/>
  <c r="H91" i="16"/>
  <c r="H89" i="16"/>
  <c r="H87" i="16"/>
  <c r="H85" i="16"/>
  <c r="H83" i="16"/>
  <c r="H81" i="16"/>
  <c r="H79" i="16"/>
  <c r="H77" i="16"/>
  <c r="H75" i="16"/>
  <c r="H73" i="16"/>
  <c r="H71" i="16"/>
  <c r="H69" i="16"/>
  <c r="H67" i="16"/>
  <c r="H65" i="16"/>
  <c r="H63" i="16"/>
  <c r="H61" i="16"/>
  <c r="H59" i="16"/>
  <c r="H57" i="16"/>
  <c r="H37" i="16"/>
  <c r="H34" i="16"/>
  <c r="H32" i="16"/>
  <c r="H30" i="16"/>
  <c r="H50" i="16"/>
  <c r="H48" i="16"/>
  <c r="H46" i="16"/>
  <c r="H44" i="16"/>
  <c r="H42" i="16"/>
  <c r="H40" i="16"/>
  <c r="H38" i="16"/>
  <c r="H35" i="16"/>
  <c r="H33" i="16"/>
  <c r="H31" i="16"/>
  <c r="H56" i="16"/>
  <c r="H55" i="16"/>
  <c r="H54" i="16"/>
  <c r="H53" i="16"/>
  <c r="H52" i="16"/>
  <c r="H51" i="16"/>
  <c r="H49" i="16"/>
  <c r="H47" i="16"/>
  <c r="H45" i="16"/>
  <c r="H43" i="16"/>
  <c r="H41" i="16"/>
  <c r="H39" i="16"/>
  <c r="H36" i="16"/>
  <c r="C4" i="16"/>
  <c r="D139" i="16"/>
  <c r="D148" i="16"/>
  <c r="D64" i="16"/>
  <c r="D72" i="16"/>
  <c r="D80" i="16"/>
  <c r="D88" i="16"/>
  <c r="D96" i="16"/>
  <c r="D104" i="16"/>
  <c r="D112" i="16"/>
  <c r="D120" i="16"/>
  <c r="D128" i="16"/>
  <c r="D136" i="16"/>
  <c r="D144" i="16"/>
  <c r="D154" i="16"/>
  <c r="D162" i="16"/>
  <c r="D170" i="16"/>
  <c r="D178" i="16"/>
  <c r="D186" i="16"/>
  <c r="D194" i="16"/>
  <c r="D202" i="16"/>
  <c r="D210" i="16"/>
  <c r="D218" i="16"/>
  <c r="D226" i="16"/>
  <c r="D234" i="16"/>
  <c r="D242" i="16"/>
  <c r="D149" i="16"/>
  <c r="D157" i="16"/>
  <c r="D165" i="16"/>
  <c r="D173" i="16"/>
  <c r="D181" i="16"/>
  <c r="D189" i="16"/>
  <c r="D197" i="16"/>
  <c r="D205" i="16"/>
  <c r="D213" i="16"/>
  <c r="D221" i="16"/>
  <c r="D229" i="16"/>
  <c r="D237" i="16"/>
  <c r="D245" i="16"/>
  <c r="D254" i="16"/>
  <c r="D262" i="16"/>
  <c r="D270" i="16"/>
  <c r="D278" i="16"/>
  <c r="D286" i="16"/>
  <c r="D294" i="16"/>
  <c r="D302" i="16"/>
  <c r="D310" i="16"/>
  <c r="D318" i="16"/>
  <c r="D326" i="16"/>
  <c r="D334" i="16"/>
  <c r="D342" i="16"/>
  <c r="D247" i="16"/>
  <c r="D255" i="16"/>
  <c r="D263" i="16"/>
  <c r="D271" i="16"/>
  <c r="D279" i="16"/>
  <c r="D287" i="16"/>
  <c r="D295" i="16"/>
  <c r="D303" i="16"/>
  <c r="D311" i="16"/>
  <c r="D319" i="16"/>
  <c r="D327" i="16"/>
  <c r="D335" i="16"/>
  <c r="D343" i="16"/>
  <c r="D351" i="16"/>
  <c r="D359" i="16"/>
  <c r="D367" i="16"/>
  <c r="D375" i="16"/>
  <c r="D383" i="16"/>
  <c r="D391" i="16"/>
  <c r="D399" i="16"/>
  <c r="D407" i="16"/>
  <c r="D415" i="16"/>
  <c r="D423" i="16"/>
  <c r="D431" i="16"/>
  <c r="D439" i="16"/>
  <c r="D447" i="16"/>
  <c r="D453" i="16"/>
  <c r="D457" i="16"/>
  <c r="D461" i="16"/>
  <c r="D465" i="16"/>
  <c r="D350" i="16"/>
  <c r="D358" i="16"/>
  <c r="D366" i="16"/>
  <c r="D374" i="16"/>
  <c r="D382" i="16"/>
  <c r="D390" i="16"/>
  <c r="D398" i="16"/>
  <c r="D406" i="16"/>
  <c r="D414" i="16"/>
  <c r="D422" i="16"/>
  <c r="D430" i="16"/>
  <c r="D438" i="16"/>
  <c r="D446" i="16"/>
  <c r="D532" i="16"/>
  <c r="D475" i="16"/>
  <c r="D483" i="16"/>
  <c r="D491" i="16"/>
  <c r="D499" i="16"/>
  <c r="D507" i="16"/>
  <c r="D515" i="16"/>
  <c r="D524" i="16"/>
  <c r="D472" i="16"/>
  <c r="D480" i="16"/>
  <c r="D488" i="16"/>
  <c r="D496" i="16"/>
  <c r="D504" i="16"/>
  <c r="D512" i="16"/>
  <c r="D520" i="16"/>
  <c r="D527" i="16"/>
  <c r="D535" i="16"/>
  <c r="D543" i="16"/>
  <c r="D551" i="16"/>
  <c r="D559" i="16"/>
  <c r="D567" i="16"/>
  <c r="D575" i="16"/>
  <c r="D601" i="16"/>
  <c r="D534" i="16"/>
  <c r="D542" i="16"/>
  <c r="D550" i="16"/>
  <c r="D558" i="16"/>
  <c r="D566" i="16"/>
  <c r="D574" i="16"/>
  <c r="D579" i="16"/>
  <c r="D578" i="16"/>
  <c r="D586" i="16"/>
  <c r="D594" i="16"/>
  <c r="D602" i="16"/>
  <c r="D610" i="16"/>
  <c r="D618" i="16"/>
  <c r="D626" i="16"/>
  <c r="D607" i="16"/>
  <c r="D615" i="16"/>
  <c r="D623" i="16"/>
  <c r="D630" i="16"/>
  <c r="D634" i="16"/>
  <c r="D641" i="16"/>
  <c r="D649" i="16"/>
  <c r="D657" i="16"/>
  <c r="D665" i="16"/>
  <c r="D673" i="16"/>
  <c r="D681" i="16"/>
  <c r="D689" i="16"/>
  <c r="D642" i="16"/>
  <c r="D650" i="16"/>
  <c r="D658" i="16"/>
  <c r="D666" i="16"/>
  <c r="D674" i="16"/>
  <c r="D682" i="16"/>
  <c r="D690" i="16"/>
  <c r="D34" i="14"/>
  <c r="D122" i="14"/>
  <c r="D90" i="14"/>
  <c r="D120" i="14"/>
  <c r="D88" i="14"/>
  <c r="D56" i="14"/>
  <c r="D134" i="14"/>
  <c r="D142" i="14"/>
  <c r="D150" i="14"/>
  <c r="D158" i="14"/>
  <c r="D166" i="14"/>
  <c r="D174" i="14"/>
  <c r="D182" i="14"/>
  <c r="D190" i="14"/>
  <c r="D198" i="14"/>
  <c r="D206" i="14"/>
  <c r="D214" i="14"/>
  <c r="D222" i="14"/>
  <c r="D230" i="14"/>
  <c r="D238" i="14"/>
  <c r="D246" i="14"/>
  <c r="D254" i="14"/>
  <c r="D262" i="14"/>
  <c r="D270" i="14"/>
  <c r="D278" i="14"/>
  <c r="D286" i="14"/>
  <c r="D294" i="14"/>
  <c r="D302" i="14"/>
  <c r="D310" i="14"/>
  <c r="D318" i="14"/>
  <c r="D326" i="14"/>
  <c r="D334" i="14"/>
  <c r="D342" i="14"/>
  <c r="D350" i="14"/>
  <c r="D358" i="14"/>
  <c r="D366" i="14"/>
  <c r="D374" i="14"/>
  <c r="D382" i="14"/>
  <c r="D41" i="14"/>
  <c r="D49" i="14"/>
  <c r="D57" i="14"/>
  <c r="D65" i="14"/>
  <c r="D73" i="14"/>
  <c r="D81" i="14"/>
  <c r="D89" i="14"/>
  <c r="D97" i="14"/>
  <c r="D105" i="14"/>
  <c r="D113" i="14"/>
  <c r="D121" i="14"/>
  <c r="D129" i="14"/>
  <c r="D137" i="14"/>
  <c r="D145" i="14"/>
  <c r="D153" i="14"/>
  <c r="D161" i="14"/>
  <c r="D169" i="14"/>
  <c r="D177" i="14"/>
  <c r="D185" i="14"/>
  <c r="D193" i="14"/>
  <c r="D201" i="14"/>
  <c r="D209" i="14"/>
  <c r="D217" i="14"/>
  <c r="D225" i="14"/>
  <c r="D233" i="14"/>
  <c r="D241" i="14"/>
  <c r="D249" i="14"/>
  <c r="D257" i="14"/>
  <c r="D265" i="14"/>
  <c r="D273" i="14"/>
  <c r="D281" i="14"/>
  <c r="D289" i="14"/>
  <c r="D297" i="14"/>
  <c r="D305" i="14"/>
  <c r="D313" i="14"/>
  <c r="D321" i="14"/>
  <c r="D329" i="14"/>
  <c r="D337" i="14"/>
  <c r="D345" i="14"/>
  <c r="D353" i="14"/>
  <c r="D361" i="14"/>
  <c r="D369" i="14"/>
  <c r="D377" i="14"/>
  <c r="D385" i="14"/>
  <c r="D389" i="14"/>
  <c r="D393" i="14"/>
  <c r="D397" i="14"/>
  <c r="D401" i="14"/>
  <c r="D405" i="14"/>
  <c r="D409" i="14"/>
  <c r="D413" i="14"/>
  <c r="D417" i="14"/>
  <c r="D421" i="14"/>
  <c r="D425" i="14"/>
  <c r="D429" i="14"/>
  <c r="D433" i="14"/>
  <c r="D437" i="14"/>
  <c r="D441" i="14"/>
  <c r="D445" i="14"/>
  <c r="D449" i="14"/>
  <c r="D453" i="14"/>
  <c r="D457" i="14"/>
  <c r="D461" i="14"/>
  <c r="D465" i="14"/>
  <c r="D469" i="14"/>
  <c r="D473" i="14"/>
  <c r="D477" i="14"/>
  <c r="D481" i="14"/>
  <c r="D485" i="14"/>
  <c r="D489" i="14"/>
  <c r="D493" i="14"/>
  <c r="D497" i="14"/>
  <c r="D501" i="14"/>
  <c r="D505" i="14"/>
  <c r="D509" i="14"/>
  <c r="D513" i="14"/>
  <c r="D517" i="14"/>
  <c r="D521" i="14"/>
  <c r="D525" i="14"/>
  <c r="D529" i="14"/>
  <c r="D533" i="14"/>
  <c r="D537" i="14"/>
  <c r="D541" i="14"/>
  <c r="D545" i="14"/>
  <c r="D549" i="14"/>
  <c r="D553" i="14"/>
  <c r="D557" i="14"/>
  <c r="D561" i="14"/>
  <c r="D565" i="14"/>
  <c r="D569" i="14"/>
  <c r="D573" i="14"/>
  <c r="D577" i="14"/>
  <c r="D581" i="14"/>
  <c r="D585" i="14"/>
  <c r="D589" i="14"/>
  <c r="D593" i="14"/>
  <c r="D597" i="14"/>
  <c r="D601" i="14"/>
  <c r="D605" i="14"/>
  <c r="D609" i="14"/>
  <c r="D613" i="14"/>
  <c r="D617" i="14"/>
  <c r="D621" i="14"/>
  <c r="D625" i="14"/>
  <c r="D629" i="14"/>
  <c r="D633" i="14"/>
  <c r="D637" i="14"/>
  <c r="D641" i="14"/>
  <c r="D645" i="14"/>
  <c r="D649" i="14"/>
  <c r="D653" i="14"/>
  <c r="D657" i="14"/>
  <c r="D661" i="14"/>
  <c r="D665" i="14"/>
  <c r="D669" i="14"/>
  <c r="D673" i="14"/>
  <c r="D677" i="14"/>
  <c r="D681" i="14"/>
  <c r="D685" i="14"/>
  <c r="D688" i="14"/>
  <c r="D38" i="16"/>
  <c r="D46" i="16"/>
  <c r="D53" i="16"/>
  <c r="D57" i="16"/>
  <c r="D32" i="16"/>
  <c r="D61" i="16"/>
  <c r="D69" i="16"/>
  <c r="D77" i="16"/>
  <c r="D85" i="16"/>
  <c r="D93" i="16"/>
  <c r="D101" i="16"/>
  <c r="D109" i="16"/>
  <c r="D117" i="16"/>
  <c r="D125" i="16"/>
  <c r="D133" i="16"/>
  <c r="D141" i="16"/>
  <c r="D58" i="16"/>
  <c r="D66" i="16"/>
  <c r="D74" i="16"/>
  <c r="D82" i="16"/>
  <c r="D90" i="16"/>
  <c r="D98" i="16"/>
  <c r="D106" i="16"/>
  <c r="D114" i="16"/>
  <c r="D122" i="16"/>
  <c r="D130" i="16"/>
  <c r="D138" i="16"/>
  <c r="D146" i="16"/>
  <c r="D156" i="16"/>
  <c r="D164" i="16"/>
  <c r="D172" i="16"/>
  <c r="D180" i="16"/>
  <c r="D188" i="16"/>
  <c r="D196" i="16"/>
  <c r="D204" i="16"/>
  <c r="D212" i="16"/>
  <c r="D220" i="16"/>
  <c r="D228" i="16"/>
  <c r="D236" i="16"/>
  <c r="D244" i="16"/>
  <c r="D151" i="16"/>
  <c r="D159" i="16"/>
  <c r="D167" i="16"/>
  <c r="D175" i="16"/>
  <c r="D183" i="16"/>
  <c r="D191" i="16"/>
  <c r="D199" i="16"/>
  <c r="D207" i="16"/>
  <c r="D215" i="16"/>
  <c r="D223" i="16"/>
  <c r="D231" i="16"/>
  <c r="D239" i="16"/>
  <c r="D248" i="16"/>
  <c r="D256" i="16"/>
  <c r="D264" i="16"/>
  <c r="D272" i="16"/>
  <c r="D280" i="16"/>
  <c r="D288" i="16"/>
  <c r="D296" i="16"/>
  <c r="D304" i="16"/>
  <c r="D312" i="16"/>
  <c r="D320" i="16"/>
  <c r="D328" i="16"/>
  <c r="D336" i="16"/>
  <c r="D344" i="16"/>
  <c r="D249" i="16"/>
  <c r="D257" i="16"/>
  <c r="D265" i="16"/>
  <c r="D273" i="16"/>
  <c r="D281" i="16"/>
  <c r="D289" i="16"/>
  <c r="D297" i="16"/>
  <c r="D305" i="16"/>
  <c r="D313" i="16"/>
  <c r="D321" i="16"/>
  <c r="D329" i="16"/>
  <c r="D337" i="16"/>
  <c r="D345" i="16"/>
  <c r="D353" i="16"/>
  <c r="D361" i="16"/>
  <c r="D369" i="16"/>
  <c r="D377" i="16"/>
  <c r="D385" i="16"/>
  <c r="D393" i="16"/>
  <c r="D401" i="16"/>
  <c r="D409" i="16"/>
  <c r="D417" i="16"/>
  <c r="D425" i="16"/>
  <c r="D433" i="16"/>
  <c r="D441" i="16"/>
  <c r="D449" i="16"/>
  <c r="D454" i="16"/>
  <c r="D458" i="16"/>
  <c r="D462" i="16"/>
  <c r="D466" i="16"/>
  <c r="D352" i="16"/>
  <c r="D360" i="16"/>
  <c r="D368" i="16"/>
  <c r="D376" i="16"/>
  <c r="D384" i="16"/>
  <c r="D392" i="16"/>
  <c r="D400" i="16"/>
  <c r="D408" i="16"/>
  <c r="D416" i="16"/>
  <c r="D424" i="16"/>
  <c r="D432" i="16"/>
  <c r="D440" i="16"/>
  <c r="D448" i="16"/>
  <c r="D469" i="16"/>
  <c r="D477" i="16"/>
  <c r="D485" i="16"/>
  <c r="D493" i="16"/>
  <c r="D501" i="16"/>
  <c r="D509" i="16"/>
  <c r="D517" i="16"/>
  <c r="D522" i="16"/>
  <c r="D474" i="16"/>
  <c r="D482" i="16"/>
  <c r="D490" i="16"/>
  <c r="D498" i="16"/>
  <c r="D506" i="16"/>
  <c r="D514" i="16"/>
  <c r="D528" i="16"/>
  <c r="D529" i="16"/>
  <c r="D537" i="16"/>
  <c r="D545" i="16"/>
  <c r="D553" i="16"/>
  <c r="D561" i="16"/>
  <c r="D569" i="16"/>
  <c r="D581" i="16"/>
  <c r="D583" i="16"/>
  <c r="D536" i="16"/>
  <c r="D544" i="16"/>
  <c r="D552" i="16"/>
  <c r="D560" i="16"/>
  <c r="D568" i="16"/>
  <c r="D577" i="16"/>
  <c r="D587" i="16"/>
  <c r="D580" i="16"/>
  <c r="D588" i="16"/>
  <c r="D596" i="16"/>
  <c r="D604" i="16"/>
  <c r="D612" i="16"/>
  <c r="D620" i="16"/>
  <c r="D628" i="16"/>
  <c r="D609" i="16"/>
  <c r="D617" i="16"/>
  <c r="D625" i="16"/>
  <c r="D631" i="16"/>
  <c r="D635" i="16"/>
  <c r="D643" i="16"/>
  <c r="D651" i="16"/>
  <c r="D659" i="16"/>
  <c r="D667" i="16"/>
  <c r="D675" i="16"/>
  <c r="D683" i="16"/>
  <c r="D636" i="16"/>
  <c r="D644" i="16"/>
  <c r="D652" i="16"/>
  <c r="D660" i="16"/>
  <c r="D668" i="16"/>
  <c r="D676" i="16"/>
  <c r="D684" i="16"/>
  <c r="D110" i="14"/>
  <c r="D78" i="14"/>
  <c r="D116" i="14"/>
  <c r="D84" i="14"/>
  <c r="D52" i="14"/>
  <c r="D30" i="14"/>
  <c r="D114" i="14"/>
  <c r="D82" i="14"/>
  <c r="D112" i="14"/>
  <c r="D80" i="14"/>
  <c r="D48" i="14"/>
  <c r="D136" i="14"/>
  <c r="D144" i="14"/>
  <c r="D152" i="14"/>
  <c r="D160" i="14"/>
  <c r="D168" i="14"/>
  <c r="D176" i="14"/>
  <c r="D184" i="14"/>
  <c r="D192" i="14"/>
  <c r="D200" i="14"/>
  <c r="D208" i="14"/>
  <c r="D216" i="14"/>
  <c r="D224" i="14"/>
  <c r="D232" i="14"/>
  <c r="D240" i="14"/>
  <c r="D248" i="14"/>
  <c r="D256" i="14"/>
  <c r="D264" i="14"/>
  <c r="D272" i="14"/>
  <c r="D280" i="14"/>
  <c r="D288" i="14"/>
  <c r="D296" i="14"/>
  <c r="D304" i="14"/>
  <c r="D312" i="14"/>
  <c r="D320" i="14"/>
  <c r="D328" i="14"/>
  <c r="D336" i="14"/>
  <c r="D344" i="14"/>
  <c r="D352" i="14"/>
  <c r="D360" i="14"/>
  <c r="D368" i="14"/>
  <c r="D376" i="14"/>
  <c r="D384" i="14"/>
  <c r="D43" i="14"/>
  <c r="D51" i="14"/>
  <c r="D59" i="14"/>
  <c r="D67" i="14"/>
  <c r="D75" i="14"/>
  <c r="D83" i="14"/>
  <c r="D91" i="14"/>
  <c r="D99" i="14"/>
  <c r="D107" i="14"/>
  <c r="D115" i="14"/>
  <c r="D123" i="14"/>
  <c r="D131" i="14"/>
  <c r="D139" i="14"/>
  <c r="D147" i="14"/>
  <c r="D155" i="14"/>
  <c r="D163" i="14"/>
  <c r="D171" i="14"/>
  <c r="D179" i="14"/>
  <c r="D187" i="14"/>
  <c r="D195" i="14"/>
  <c r="D203" i="14"/>
  <c r="D211" i="14"/>
  <c r="D219" i="14"/>
  <c r="D227" i="14"/>
  <c r="D235" i="14"/>
  <c r="D243" i="14"/>
  <c r="D251" i="14"/>
  <c r="D259" i="14"/>
  <c r="D267" i="14"/>
  <c r="D275" i="14"/>
  <c r="D283" i="14"/>
  <c r="D291" i="14"/>
  <c r="D299" i="14"/>
  <c r="D307" i="14"/>
  <c r="D315" i="14"/>
  <c r="D323" i="14"/>
  <c r="D331" i="14"/>
  <c r="D339" i="14"/>
  <c r="D347" i="14"/>
  <c r="D355" i="14"/>
  <c r="D363" i="14"/>
  <c r="D371" i="14"/>
  <c r="D379" i="14"/>
  <c r="D386" i="14"/>
  <c r="D390" i="14"/>
  <c r="D394" i="14"/>
  <c r="D398" i="14"/>
  <c r="D402" i="14"/>
  <c r="D406" i="14"/>
  <c r="D410" i="14"/>
  <c r="D414" i="14"/>
  <c r="D418" i="14"/>
  <c r="D422" i="14"/>
  <c r="D426" i="14"/>
  <c r="D430" i="14"/>
  <c r="D434" i="14"/>
  <c r="D438" i="14"/>
  <c r="D442" i="14"/>
  <c r="D446" i="14"/>
  <c r="D450" i="14"/>
  <c r="D454" i="14"/>
  <c r="D458" i="14"/>
  <c r="D462" i="14"/>
  <c r="D466" i="14"/>
  <c r="D470" i="14"/>
  <c r="D474" i="14"/>
  <c r="D478" i="14"/>
  <c r="D482" i="14"/>
  <c r="D486" i="14"/>
  <c r="D490" i="14"/>
  <c r="D494" i="14"/>
  <c r="D498" i="14"/>
  <c r="D502" i="14"/>
  <c r="D506" i="14"/>
  <c r="D510" i="14"/>
  <c r="D514" i="14"/>
  <c r="D518" i="14"/>
  <c r="D522" i="14"/>
  <c r="D526" i="14"/>
  <c r="D530" i="14"/>
  <c r="D534" i="14"/>
  <c r="D538" i="14"/>
  <c r="D542" i="14"/>
  <c r="D546" i="14"/>
  <c r="D550" i="14"/>
  <c r="D554" i="14"/>
  <c r="D558" i="14"/>
  <c r="D562" i="14"/>
  <c r="D566" i="14"/>
  <c r="D570" i="14"/>
  <c r="D574" i="14"/>
  <c r="D578" i="14"/>
  <c r="D582" i="14"/>
  <c r="D586" i="14"/>
  <c r="D590" i="14"/>
  <c r="D594" i="14"/>
  <c r="D598" i="14"/>
  <c r="D602" i="14"/>
  <c r="D606" i="14"/>
  <c r="D610" i="14"/>
  <c r="D614" i="14"/>
  <c r="D618" i="14"/>
  <c r="D622" i="14"/>
  <c r="D626" i="14"/>
  <c r="D630" i="14"/>
  <c r="D634" i="14"/>
  <c r="D638" i="14"/>
  <c r="D642" i="14"/>
  <c r="D646" i="14"/>
  <c r="D650" i="14"/>
  <c r="D654" i="14"/>
  <c r="D658" i="14"/>
  <c r="D662" i="14"/>
  <c r="D666" i="14"/>
  <c r="D670" i="14"/>
  <c r="D674" i="14"/>
  <c r="D678" i="14"/>
  <c r="D682" i="14"/>
  <c r="D686" i="14"/>
  <c r="H690" i="14"/>
  <c r="F665" i="13" s="1"/>
  <c r="H688" i="14"/>
  <c r="F663" i="13" s="1"/>
  <c r="H689" i="14"/>
  <c r="F664" i="13" s="1"/>
  <c r="H687" i="14"/>
  <c r="F662" i="13" s="1"/>
  <c r="H383" i="14"/>
  <c r="F358" i="13" s="1"/>
  <c r="H381" i="14"/>
  <c r="F356" i="13" s="1"/>
  <c r="H379" i="14"/>
  <c r="F354" i="13" s="1"/>
  <c r="H377" i="14"/>
  <c r="F352" i="13" s="1"/>
  <c r="H375" i="14"/>
  <c r="F350" i="13" s="1"/>
  <c r="H373" i="14"/>
  <c r="F348" i="13" s="1"/>
  <c r="H371" i="14"/>
  <c r="F346" i="13" s="1"/>
  <c r="H369" i="14"/>
  <c r="F344" i="13" s="1"/>
  <c r="H367" i="14"/>
  <c r="F342" i="13" s="1"/>
  <c r="H365" i="14"/>
  <c r="F340" i="13" s="1"/>
  <c r="H363" i="14"/>
  <c r="F338" i="13" s="1"/>
  <c r="H361" i="14"/>
  <c r="F336" i="13" s="1"/>
  <c r="H359" i="14"/>
  <c r="F334" i="13" s="1"/>
  <c r="H357" i="14"/>
  <c r="F332" i="13" s="1"/>
  <c r="H355" i="14"/>
  <c r="F330" i="13" s="1"/>
  <c r="H353" i="14"/>
  <c r="F328" i="13" s="1"/>
  <c r="H351" i="14"/>
  <c r="F326" i="13" s="1"/>
  <c r="H349" i="14"/>
  <c r="F324" i="13" s="1"/>
  <c r="H347" i="14"/>
  <c r="F322" i="13" s="1"/>
  <c r="H345" i="14"/>
  <c r="F320" i="13" s="1"/>
  <c r="H343" i="14"/>
  <c r="F318" i="13" s="1"/>
  <c r="H341" i="14"/>
  <c r="F316" i="13" s="1"/>
  <c r="H339" i="14"/>
  <c r="F314" i="13" s="1"/>
  <c r="H337" i="14"/>
  <c r="F312" i="13" s="1"/>
  <c r="H335" i="14"/>
  <c r="F310" i="13" s="1"/>
  <c r="H333" i="14"/>
  <c r="F308" i="13" s="1"/>
  <c r="H331" i="14"/>
  <c r="F306" i="13" s="1"/>
  <c r="H329" i="14"/>
  <c r="F304" i="13" s="1"/>
  <c r="H327" i="14"/>
  <c r="F302" i="13" s="1"/>
  <c r="H325" i="14"/>
  <c r="F300" i="13" s="1"/>
  <c r="H323" i="14"/>
  <c r="F298" i="13" s="1"/>
  <c r="H321" i="14"/>
  <c r="F296" i="13" s="1"/>
  <c r="H319" i="14"/>
  <c r="F294" i="13" s="1"/>
  <c r="H317" i="14"/>
  <c r="F292" i="13" s="1"/>
  <c r="H315" i="14"/>
  <c r="F290" i="13" s="1"/>
  <c r="H313" i="14"/>
  <c r="F288" i="13" s="1"/>
  <c r="H311" i="14"/>
  <c r="F286" i="13" s="1"/>
  <c r="H309" i="14"/>
  <c r="F284" i="13" s="1"/>
  <c r="H307" i="14"/>
  <c r="F282" i="13" s="1"/>
  <c r="H305" i="14"/>
  <c r="F280" i="13" s="1"/>
  <c r="H303" i="14"/>
  <c r="F278" i="13" s="1"/>
  <c r="H301" i="14"/>
  <c r="F276" i="13" s="1"/>
  <c r="H299" i="14"/>
  <c r="F274" i="13" s="1"/>
  <c r="H297" i="14"/>
  <c r="F272" i="13" s="1"/>
  <c r="H295" i="14"/>
  <c r="F270" i="13" s="1"/>
  <c r="H293" i="14"/>
  <c r="F268" i="13" s="1"/>
  <c r="H291" i="14"/>
  <c r="F266" i="13" s="1"/>
  <c r="H289" i="14"/>
  <c r="F264" i="13" s="1"/>
  <c r="H287" i="14"/>
  <c r="F262" i="13" s="1"/>
  <c r="H285" i="14"/>
  <c r="F260" i="13" s="1"/>
  <c r="H283" i="14"/>
  <c r="F258" i="13" s="1"/>
  <c r="H281" i="14"/>
  <c r="F256" i="13" s="1"/>
  <c r="H279" i="14"/>
  <c r="F254" i="13" s="1"/>
  <c r="H277" i="14"/>
  <c r="F252" i="13" s="1"/>
  <c r="H275" i="14"/>
  <c r="F250" i="13" s="1"/>
  <c r="H273" i="14"/>
  <c r="F248" i="13" s="1"/>
  <c r="H271" i="14"/>
  <c r="F246" i="13" s="1"/>
  <c r="H269" i="14"/>
  <c r="F244" i="13" s="1"/>
  <c r="H267" i="14"/>
  <c r="F242" i="13" s="1"/>
  <c r="H265" i="14"/>
  <c r="F240" i="13" s="1"/>
  <c r="H263" i="14"/>
  <c r="F238" i="13" s="1"/>
  <c r="H261" i="14"/>
  <c r="F236" i="13" s="1"/>
  <c r="H259" i="14"/>
  <c r="F234" i="13" s="1"/>
  <c r="H257" i="14"/>
  <c r="F232" i="13" s="1"/>
  <c r="H255" i="14"/>
  <c r="F230" i="13" s="1"/>
  <c r="H253" i="14"/>
  <c r="F228" i="13" s="1"/>
  <c r="H251" i="14"/>
  <c r="F226" i="13" s="1"/>
  <c r="H249" i="14"/>
  <c r="F224" i="13" s="1"/>
  <c r="H247" i="14"/>
  <c r="F222" i="13" s="1"/>
  <c r="H245" i="14"/>
  <c r="F220" i="13" s="1"/>
  <c r="H243" i="14"/>
  <c r="F218" i="13" s="1"/>
  <c r="H241" i="14"/>
  <c r="F216" i="13" s="1"/>
  <c r="H239" i="14"/>
  <c r="F214" i="13" s="1"/>
  <c r="H237" i="14"/>
  <c r="F212" i="13" s="1"/>
  <c r="H235" i="14"/>
  <c r="F210" i="13" s="1"/>
  <c r="H233" i="14"/>
  <c r="F208" i="13" s="1"/>
  <c r="H231" i="14"/>
  <c r="F206" i="13" s="1"/>
  <c r="H229" i="14"/>
  <c r="F204" i="13" s="1"/>
  <c r="H227" i="14"/>
  <c r="F202" i="13" s="1"/>
  <c r="H225" i="14"/>
  <c r="F200" i="13" s="1"/>
  <c r="H223" i="14"/>
  <c r="F198" i="13" s="1"/>
  <c r="H221" i="14"/>
  <c r="F196" i="13" s="1"/>
  <c r="H219" i="14"/>
  <c r="F194" i="13" s="1"/>
  <c r="H217" i="14"/>
  <c r="F192" i="13" s="1"/>
  <c r="H215" i="14"/>
  <c r="F190" i="13" s="1"/>
  <c r="H213" i="14"/>
  <c r="F188" i="13" s="1"/>
  <c r="H211" i="14"/>
  <c r="F186" i="13" s="1"/>
  <c r="H209" i="14"/>
  <c r="F184" i="13" s="1"/>
  <c r="H207" i="14"/>
  <c r="F182" i="13" s="1"/>
  <c r="H205" i="14"/>
  <c r="F180" i="13" s="1"/>
  <c r="H203" i="14"/>
  <c r="F178" i="13" s="1"/>
  <c r="H201" i="14"/>
  <c r="F176" i="13" s="1"/>
  <c r="H199" i="14"/>
  <c r="F174" i="13" s="1"/>
  <c r="H197" i="14"/>
  <c r="F172" i="13" s="1"/>
  <c r="H195" i="14"/>
  <c r="F170" i="13" s="1"/>
  <c r="H193" i="14"/>
  <c r="F168" i="13" s="1"/>
  <c r="H191" i="14"/>
  <c r="F166" i="13" s="1"/>
  <c r="H189" i="14"/>
  <c r="F164" i="13" s="1"/>
  <c r="H187" i="14"/>
  <c r="F162" i="13" s="1"/>
  <c r="H185" i="14"/>
  <c r="F160" i="13" s="1"/>
  <c r="H183" i="14"/>
  <c r="F158" i="13" s="1"/>
  <c r="H181" i="14"/>
  <c r="F156" i="13" s="1"/>
  <c r="H179" i="14"/>
  <c r="F154" i="13" s="1"/>
  <c r="H177" i="14"/>
  <c r="F152" i="13" s="1"/>
  <c r="H175" i="14"/>
  <c r="F150" i="13" s="1"/>
  <c r="H173" i="14"/>
  <c r="F148" i="13" s="1"/>
  <c r="H171" i="14"/>
  <c r="F146" i="13" s="1"/>
  <c r="H169" i="14"/>
  <c r="F144" i="13" s="1"/>
  <c r="H167" i="14"/>
  <c r="F142" i="13" s="1"/>
  <c r="H165" i="14"/>
  <c r="F140" i="13" s="1"/>
  <c r="H163" i="14"/>
  <c r="F138" i="13" s="1"/>
  <c r="H161" i="14"/>
  <c r="F136" i="13" s="1"/>
  <c r="H159" i="14"/>
  <c r="F134" i="13" s="1"/>
  <c r="H157" i="14"/>
  <c r="F132" i="13" s="1"/>
  <c r="H155" i="14"/>
  <c r="F130" i="13" s="1"/>
  <c r="H153" i="14"/>
  <c r="F128" i="13" s="1"/>
  <c r="H151" i="14"/>
  <c r="F126" i="13" s="1"/>
  <c r="H149" i="14"/>
  <c r="F124" i="13" s="1"/>
  <c r="H147" i="14"/>
  <c r="F122" i="13" s="1"/>
  <c r="H145" i="14"/>
  <c r="F120" i="13" s="1"/>
  <c r="H143" i="14"/>
  <c r="F118" i="13" s="1"/>
  <c r="H141" i="14"/>
  <c r="F116" i="13" s="1"/>
  <c r="H139" i="14"/>
  <c r="F114" i="13" s="1"/>
  <c r="H137" i="14"/>
  <c r="F112" i="13" s="1"/>
  <c r="H135" i="14"/>
  <c r="F110" i="13" s="1"/>
  <c r="H133" i="14"/>
  <c r="F108" i="13" s="1"/>
  <c r="H131" i="14"/>
  <c r="F106" i="13" s="1"/>
  <c r="H129" i="14"/>
  <c r="F104" i="13" s="1"/>
  <c r="H127" i="14"/>
  <c r="F102" i="13" s="1"/>
  <c r="H125" i="14"/>
  <c r="F100" i="13" s="1"/>
  <c r="H123" i="14"/>
  <c r="F98" i="13" s="1"/>
  <c r="H121" i="14"/>
  <c r="F96" i="13" s="1"/>
  <c r="H119" i="14"/>
  <c r="F94" i="13" s="1"/>
  <c r="H117" i="14"/>
  <c r="F92" i="13" s="1"/>
  <c r="H115" i="14"/>
  <c r="F90" i="13" s="1"/>
  <c r="H113" i="14"/>
  <c r="F88" i="13" s="1"/>
  <c r="H111" i="14"/>
  <c r="F86" i="13" s="1"/>
  <c r="H109" i="14"/>
  <c r="F84" i="13" s="1"/>
  <c r="H107" i="14"/>
  <c r="F82" i="13" s="1"/>
  <c r="H105" i="14"/>
  <c r="F80" i="13" s="1"/>
  <c r="H103" i="14"/>
  <c r="F78" i="13" s="1"/>
  <c r="H101" i="14"/>
  <c r="F76" i="13" s="1"/>
  <c r="H99" i="14"/>
  <c r="F74" i="13" s="1"/>
  <c r="H97" i="14"/>
  <c r="F72" i="13" s="1"/>
  <c r="H95" i="14"/>
  <c r="F70" i="13" s="1"/>
  <c r="H93" i="14"/>
  <c r="F68" i="13" s="1"/>
  <c r="H91" i="14"/>
  <c r="F66" i="13" s="1"/>
  <c r="H89" i="14"/>
  <c r="F64" i="13" s="1"/>
  <c r="H87" i="14"/>
  <c r="F62" i="13" s="1"/>
  <c r="H85" i="14"/>
  <c r="F60" i="13" s="1"/>
  <c r="H83" i="14"/>
  <c r="F58" i="13" s="1"/>
  <c r="H81" i="14"/>
  <c r="F56" i="13" s="1"/>
  <c r="H79" i="14"/>
  <c r="F54" i="13" s="1"/>
  <c r="H77" i="14"/>
  <c r="F52" i="13" s="1"/>
  <c r="H75" i="14"/>
  <c r="F50" i="13" s="1"/>
  <c r="H73" i="14"/>
  <c r="F48" i="13" s="1"/>
  <c r="H71" i="14"/>
  <c r="F46" i="13" s="1"/>
  <c r="H69" i="14"/>
  <c r="F44" i="13" s="1"/>
  <c r="H67" i="14"/>
  <c r="F42" i="13" s="1"/>
  <c r="H65" i="14"/>
  <c r="F40" i="13" s="1"/>
  <c r="H63" i="14"/>
  <c r="F38" i="13" s="1"/>
  <c r="H61" i="14"/>
  <c r="F36" i="13" s="1"/>
  <c r="H59" i="14"/>
  <c r="F34" i="13" s="1"/>
  <c r="H57" i="14"/>
  <c r="F32" i="13" s="1"/>
  <c r="H55" i="14"/>
  <c r="F30" i="13" s="1"/>
  <c r="H53" i="14"/>
  <c r="F28" i="13" s="1"/>
  <c r="H51" i="14"/>
  <c r="F26" i="13" s="1"/>
  <c r="H49" i="14"/>
  <c r="F24" i="13" s="1"/>
  <c r="H47" i="14"/>
  <c r="F22" i="13" s="1"/>
  <c r="H45" i="14"/>
  <c r="F20" i="13" s="1"/>
  <c r="H43" i="14"/>
  <c r="F18" i="13" s="1"/>
  <c r="H41" i="14"/>
  <c r="F16" i="13" s="1"/>
  <c r="H39" i="14"/>
  <c r="F14" i="13" s="1"/>
  <c r="H36" i="14"/>
  <c r="F11" i="13" s="1"/>
  <c r="C4" i="14"/>
  <c r="H686" i="14"/>
  <c r="F661" i="13" s="1"/>
  <c r="H685" i="14"/>
  <c r="F660" i="13" s="1"/>
  <c r="H684" i="14"/>
  <c r="F659" i="13" s="1"/>
  <c r="H683" i="14"/>
  <c r="F658" i="13" s="1"/>
  <c r="H682" i="14"/>
  <c r="F657" i="13" s="1"/>
  <c r="H681" i="14"/>
  <c r="F656" i="13" s="1"/>
  <c r="H680" i="14"/>
  <c r="F655" i="13" s="1"/>
  <c r="H679" i="14"/>
  <c r="F654" i="13" s="1"/>
  <c r="H678" i="14"/>
  <c r="F653" i="13" s="1"/>
  <c r="H677" i="14"/>
  <c r="F652" i="13" s="1"/>
  <c r="H676" i="14"/>
  <c r="F651" i="13" s="1"/>
  <c r="H675" i="14"/>
  <c r="F650" i="13" s="1"/>
  <c r="H674" i="14"/>
  <c r="F649" i="13" s="1"/>
  <c r="H673" i="14"/>
  <c r="F648" i="13" s="1"/>
  <c r="H672" i="14"/>
  <c r="F647" i="13" s="1"/>
  <c r="H671" i="14"/>
  <c r="F646" i="13" s="1"/>
  <c r="H670" i="14"/>
  <c r="F645" i="13" s="1"/>
  <c r="H669" i="14"/>
  <c r="F644" i="13" s="1"/>
  <c r="H668" i="14"/>
  <c r="F643" i="13" s="1"/>
  <c r="H667" i="14"/>
  <c r="F642" i="13" s="1"/>
  <c r="H666" i="14"/>
  <c r="F641" i="13" s="1"/>
  <c r="H665" i="14"/>
  <c r="F640" i="13" s="1"/>
  <c r="H664" i="14"/>
  <c r="F639" i="13" s="1"/>
  <c r="H663" i="14"/>
  <c r="F638" i="13" s="1"/>
  <c r="H662" i="14"/>
  <c r="F637" i="13" s="1"/>
  <c r="H661" i="14"/>
  <c r="F636" i="13" s="1"/>
  <c r="H660" i="14"/>
  <c r="F635" i="13" s="1"/>
  <c r="H659" i="14"/>
  <c r="F634" i="13" s="1"/>
  <c r="H658" i="14"/>
  <c r="F633" i="13" s="1"/>
  <c r="H657" i="14"/>
  <c r="F632" i="13" s="1"/>
  <c r="H656" i="14"/>
  <c r="F631" i="13" s="1"/>
  <c r="H655" i="14"/>
  <c r="F630" i="13" s="1"/>
  <c r="H654" i="14"/>
  <c r="F629" i="13" s="1"/>
  <c r="H653" i="14"/>
  <c r="F628" i="13" s="1"/>
  <c r="H652" i="14"/>
  <c r="F627" i="13" s="1"/>
  <c r="H651" i="14"/>
  <c r="F626" i="13" s="1"/>
  <c r="H650" i="14"/>
  <c r="F625" i="13" s="1"/>
  <c r="H649" i="14"/>
  <c r="F624" i="13" s="1"/>
  <c r="H648" i="14"/>
  <c r="F623" i="13" s="1"/>
  <c r="H647" i="14"/>
  <c r="F622" i="13" s="1"/>
  <c r="H646" i="14"/>
  <c r="F621" i="13" s="1"/>
  <c r="H645" i="14"/>
  <c r="F620" i="13" s="1"/>
  <c r="H644" i="14"/>
  <c r="F619" i="13" s="1"/>
  <c r="H643" i="14"/>
  <c r="F618" i="13" s="1"/>
  <c r="H642" i="14"/>
  <c r="F617" i="13" s="1"/>
  <c r="H641" i="14"/>
  <c r="F616" i="13" s="1"/>
  <c r="H640" i="14"/>
  <c r="F615" i="13" s="1"/>
  <c r="H639" i="14"/>
  <c r="F614" i="13" s="1"/>
  <c r="H638" i="14"/>
  <c r="F613" i="13" s="1"/>
  <c r="H637" i="14"/>
  <c r="F612" i="13" s="1"/>
  <c r="H636" i="14"/>
  <c r="F611" i="13" s="1"/>
  <c r="H635" i="14"/>
  <c r="F610" i="13" s="1"/>
  <c r="H634" i="14"/>
  <c r="F609" i="13" s="1"/>
  <c r="H633" i="14"/>
  <c r="F608" i="13" s="1"/>
  <c r="H632" i="14"/>
  <c r="F607" i="13" s="1"/>
  <c r="H631" i="14"/>
  <c r="F606" i="13" s="1"/>
  <c r="H630" i="14"/>
  <c r="F605" i="13" s="1"/>
  <c r="H629" i="14"/>
  <c r="F604" i="13" s="1"/>
  <c r="H628" i="14"/>
  <c r="F603" i="13" s="1"/>
  <c r="H627" i="14"/>
  <c r="F602" i="13" s="1"/>
  <c r="H626" i="14"/>
  <c r="F601" i="13" s="1"/>
  <c r="H625" i="14"/>
  <c r="F600" i="13" s="1"/>
  <c r="H624" i="14"/>
  <c r="F599" i="13" s="1"/>
  <c r="H623" i="14"/>
  <c r="F598" i="13" s="1"/>
  <c r="H622" i="14"/>
  <c r="F597" i="13" s="1"/>
  <c r="H621" i="14"/>
  <c r="F596" i="13" s="1"/>
  <c r="H620" i="14"/>
  <c r="F595" i="13" s="1"/>
  <c r="H619" i="14"/>
  <c r="F594" i="13" s="1"/>
  <c r="H618" i="14"/>
  <c r="F593" i="13" s="1"/>
  <c r="H617" i="14"/>
  <c r="F592" i="13" s="1"/>
  <c r="H616" i="14"/>
  <c r="F591" i="13" s="1"/>
  <c r="H615" i="14"/>
  <c r="F590" i="13" s="1"/>
  <c r="H614" i="14"/>
  <c r="F589" i="13" s="1"/>
  <c r="H613" i="14"/>
  <c r="F588" i="13" s="1"/>
  <c r="H612" i="14"/>
  <c r="F587" i="13" s="1"/>
  <c r="H611" i="14"/>
  <c r="F586" i="13" s="1"/>
  <c r="H610" i="14"/>
  <c r="F585" i="13" s="1"/>
  <c r="H609" i="14"/>
  <c r="F584" i="13" s="1"/>
  <c r="H608" i="14"/>
  <c r="F583" i="13" s="1"/>
  <c r="H607" i="14"/>
  <c r="F582" i="13" s="1"/>
  <c r="H606" i="14"/>
  <c r="F581" i="13" s="1"/>
  <c r="H605" i="14"/>
  <c r="F580" i="13" s="1"/>
  <c r="H604" i="14"/>
  <c r="F579" i="13" s="1"/>
  <c r="H603" i="14"/>
  <c r="F578" i="13" s="1"/>
  <c r="H602" i="14"/>
  <c r="F577" i="13" s="1"/>
  <c r="H601" i="14"/>
  <c r="F576" i="13" s="1"/>
  <c r="H600" i="14"/>
  <c r="F575" i="13" s="1"/>
  <c r="H599" i="14"/>
  <c r="F574" i="13" s="1"/>
  <c r="H598" i="14"/>
  <c r="F573" i="13" s="1"/>
  <c r="H597" i="14"/>
  <c r="F572" i="13" s="1"/>
  <c r="H596" i="14"/>
  <c r="F571" i="13" s="1"/>
  <c r="H595" i="14"/>
  <c r="F570" i="13" s="1"/>
  <c r="H594" i="14"/>
  <c r="F569" i="13" s="1"/>
  <c r="H593" i="14"/>
  <c r="F568" i="13" s="1"/>
  <c r="H592" i="14"/>
  <c r="F567" i="13" s="1"/>
  <c r="H591" i="14"/>
  <c r="F566" i="13" s="1"/>
  <c r="H590" i="14"/>
  <c r="F565" i="13" s="1"/>
  <c r="H589" i="14"/>
  <c r="F564" i="13" s="1"/>
  <c r="H588" i="14"/>
  <c r="F563" i="13" s="1"/>
  <c r="H587" i="14"/>
  <c r="F562" i="13" s="1"/>
  <c r="H586" i="14"/>
  <c r="F561" i="13" s="1"/>
  <c r="H585" i="14"/>
  <c r="F560" i="13" s="1"/>
  <c r="H584" i="14"/>
  <c r="F559" i="13" s="1"/>
  <c r="H583" i="14"/>
  <c r="F558" i="13" s="1"/>
  <c r="H582" i="14"/>
  <c r="F557" i="13" s="1"/>
  <c r="H581" i="14"/>
  <c r="F556" i="13" s="1"/>
  <c r="H580" i="14"/>
  <c r="F555" i="13" s="1"/>
  <c r="H579" i="14"/>
  <c r="F554" i="13" s="1"/>
  <c r="H578" i="14"/>
  <c r="F553" i="13" s="1"/>
  <c r="H577" i="14"/>
  <c r="F552" i="13" s="1"/>
  <c r="H576" i="14"/>
  <c r="F551" i="13" s="1"/>
  <c r="H575" i="14"/>
  <c r="F550" i="13" s="1"/>
  <c r="H574" i="14"/>
  <c r="F549" i="13" s="1"/>
  <c r="H573" i="14"/>
  <c r="F548" i="13" s="1"/>
  <c r="H572" i="14"/>
  <c r="F547" i="13" s="1"/>
  <c r="H571" i="14"/>
  <c r="F546" i="13" s="1"/>
  <c r="H570" i="14"/>
  <c r="F545" i="13" s="1"/>
  <c r="H569" i="14"/>
  <c r="F544" i="13" s="1"/>
  <c r="H568" i="14"/>
  <c r="F543" i="13" s="1"/>
  <c r="H567" i="14"/>
  <c r="F542" i="13" s="1"/>
  <c r="H566" i="14"/>
  <c r="F541" i="13" s="1"/>
  <c r="H565" i="14"/>
  <c r="F540" i="13" s="1"/>
  <c r="H564" i="14"/>
  <c r="F539" i="13" s="1"/>
  <c r="H563" i="14"/>
  <c r="F538" i="13" s="1"/>
  <c r="H562" i="14"/>
  <c r="F537" i="13" s="1"/>
  <c r="H561" i="14"/>
  <c r="F536" i="13" s="1"/>
  <c r="H560" i="14"/>
  <c r="F535" i="13" s="1"/>
  <c r="H559" i="14"/>
  <c r="F534" i="13" s="1"/>
  <c r="H558" i="14"/>
  <c r="F533" i="13" s="1"/>
  <c r="H557" i="14"/>
  <c r="F532" i="13" s="1"/>
  <c r="H556" i="14"/>
  <c r="F531" i="13" s="1"/>
  <c r="H555" i="14"/>
  <c r="F530" i="13" s="1"/>
  <c r="H554" i="14"/>
  <c r="F529" i="13" s="1"/>
  <c r="H553" i="14"/>
  <c r="F528" i="13" s="1"/>
  <c r="H552" i="14"/>
  <c r="F527" i="13" s="1"/>
  <c r="H551" i="14"/>
  <c r="F526" i="13" s="1"/>
  <c r="H550" i="14"/>
  <c r="F525" i="13" s="1"/>
  <c r="H549" i="14"/>
  <c r="F524" i="13" s="1"/>
  <c r="H548" i="14"/>
  <c r="F523" i="13" s="1"/>
  <c r="H547" i="14"/>
  <c r="F522" i="13" s="1"/>
  <c r="H546" i="14"/>
  <c r="F521" i="13" s="1"/>
  <c r="H545" i="14"/>
  <c r="F520" i="13" s="1"/>
  <c r="H544" i="14"/>
  <c r="F519" i="13" s="1"/>
  <c r="H543" i="14"/>
  <c r="F518" i="13" s="1"/>
  <c r="H542" i="14"/>
  <c r="F517" i="13" s="1"/>
  <c r="H541" i="14"/>
  <c r="F516" i="13" s="1"/>
  <c r="H540" i="14"/>
  <c r="F515" i="13" s="1"/>
  <c r="H539" i="14"/>
  <c r="F514" i="13" s="1"/>
  <c r="H538" i="14"/>
  <c r="F513" i="13" s="1"/>
  <c r="H537" i="14"/>
  <c r="F512" i="13" s="1"/>
  <c r="H536" i="14"/>
  <c r="F511" i="13" s="1"/>
  <c r="H535" i="14"/>
  <c r="F510" i="13" s="1"/>
  <c r="H534" i="14"/>
  <c r="F509" i="13" s="1"/>
  <c r="H533" i="14"/>
  <c r="F508" i="13" s="1"/>
  <c r="H532" i="14"/>
  <c r="F507" i="13" s="1"/>
  <c r="H531" i="14"/>
  <c r="F506" i="13" s="1"/>
  <c r="H530" i="14"/>
  <c r="F505" i="13" s="1"/>
  <c r="H529" i="14"/>
  <c r="F504" i="13" s="1"/>
  <c r="H528" i="14"/>
  <c r="F503" i="13" s="1"/>
  <c r="H527" i="14"/>
  <c r="F502" i="13" s="1"/>
  <c r="H526" i="14"/>
  <c r="F501" i="13" s="1"/>
  <c r="H525" i="14"/>
  <c r="F500" i="13" s="1"/>
  <c r="H524" i="14"/>
  <c r="F499" i="13" s="1"/>
  <c r="H523" i="14"/>
  <c r="F498" i="13" s="1"/>
  <c r="H522" i="14"/>
  <c r="F497" i="13" s="1"/>
  <c r="H521" i="14"/>
  <c r="F496" i="13" s="1"/>
  <c r="H520" i="14"/>
  <c r="F495" i="13" s="1"/>
  <c r="H519" i="14"/>
  <c r="F494" i="13" s="1"/>
  <c r="H518" i="14"/>
  <c r="F493" i="13" s="1"/>
  <c r="H517" i="14"/>
  <c r="F492" i="13" s="1"/>
  <c r="H516" i="14"/>
  <c r="F491" i="13" s="1"/>
  <c r="H515" i="14"/>
  <c r="F490" i="13" s="1"/>
  <c r="H514" i="14"/>
  <c r="F489" i="13" s="1"/>
  <c r="H513" i="14"/>
  <c r="F488" i="13" s="1"/>
  <c r="H512" i="14"/>
  <c r="F487" i="13" s="1"/>
  <c r="H511" i="14"/>
  <c r="F486" i="13" s="1"/>
  <c r="H510" i="14"/>
  <c r="F485" i="13" s="1"/>
  <c r="H509" i="14"/>
  <c r="F484" i="13" s="1"/>
  <c r="H508" i="14"/>
  <c r="F483" i="13" s="1"/>
  <c r="H507" i="14"/>
  <c r="F482" i="13" s="1"/>
  <c r="H506" i="14"/>
  <c r="F481" i="13" s="1"/>
  <c r="H505" i="14"/>
  <c r="F480" i="13" s="1"/>
  <c r="H504" i="14"/>
  <c r="F479" i="13" s="1"/>
  <c r="H503" i="14"/>
  <c r="F478" i="13" s="1"/>
  <c r="H502" i="14"/>
  <c r="F477" i="13" s="1"/>
  <c r="H501" i="14"/>
  <c r="F476" i="13" s="1"/>
  <c r="H500" i="14"/>
  <c r="F475" i="13" s="1"/>
  <c r="H499" i="14"/>
  <c r="F474" i="13" s="1"/>
  <c r="H498" i="14"/>
  <c r="F473" i="13" s="1"/>
  <c r="H497" i="14"/>
  <c r="F472" i="13" s="1"/>
  <c r="H496" i="14"/>
  <c r="F471" i="13" s="1"/>
  <c r="H495" i="14"/>
  <c r="F470" i="13" s="1"/>
  <c r="H494" i="14"/>
  <c r="F469" i="13" s="1"/>
  <c r="H493" i="14"/>
  <c r="F468" i="13" s="1"/>
  <c r="H492" i="14"/>
  <c r="F467" i="13" s="1"/>
  <c r="H491" i="14"/>
  <c r="F466" i="13" s="1"/>
  <c r="H490" i="14"/>
  <c r="F465" i="13" s="1"/>
  <c r="H489" i="14"/>
  <c r="F464" i="13" s="1"/>
  <c r="H488" i="14"/>
  <c r="F463" i="13" s="1"/>
  <c r="H487" i="14"/>
  <c r="F462" i="13" s="1"/>
  <c r="H486" i="14"/>
  <c r="F461" i="13" s="1"/>
  <c r="H485" i="14"/>
  <c r="F460" i="13" s="1"/>
  <c r="H484" i="14"/>
  <c r="F459" i="13" s="1"/>
  <c r="H483" i="14"/>
  <c r="F458" i="13" s="1"/>
  <c r="H482" i="14"/>
  <c r="F457" i="13" s="1"/>
  <c r="H481" i="14"/>
  <c r="F456" i="13" s="1"/>
  <c r="H480" i="14"/>
  <c r="F455" i="13" s="1"/>
  <c r="H479" i="14"/>
  <c r="F454" i="13" s="1"/>
  <c r="H478" i="14"/>
  <c r="F453" i="13" s="1"/>
  <c r="H477" i="14"/>
  <c r="F452" i="13" s="1"/>
  <c r="H476" i="14"/>
  <c r="F451" i="13" s="1"/>
  <c r="H475" i="14"/>
  <c r="F450" i="13" s="1"/>
  <c r="H474" i="14"/>
  <c r="F449" i="13" s="1"/>
  <c r="H473" i="14"/>
  <c r="F448" i="13" s="1"/>
  <c r="H472" i="14"/>
  <c r="F447" i="13" s="1"/>
  <c r="H471" i="14"/>
  <c r="F446" i="13" s="1"/>
  <c r="H470" i="14"/>
  <c r="F445" i="13" s="1"/>
  <c r="H469" i="14"/>
  <c r="F444" i="13" s="1"/>
  <c r="H468" i="14"/>
  <c r="F443" i="13" s="1"/>
  <c r="H467" i="14"/>
  <c r="F442" i="13" s="1"/>
  <c r="H466" i="14"/>
  <c r="F441" i="13" s="1"/>
  <c r="H465" i="14"/>
  <c r="F440" i="13" s="1"/>
  <c r="H464" i="14"/>
  <c r="F439" i="13" s="1"/>
  <c r="H463" i="14"/>
  <c r="F438" i="13" s="1"/>
  <c r="H462" i="14"/>
  <c r="F437" i="13" s="1"/>
  <c r="H461" i="14"/>
  <c r="F436" i="13" s="1"/>
  <c r="H460" i="14"/>
  <c r="F435" i="13" s="1"/>
  <c r="H459" i="14"/>
  <c r="F434" i="13" s="1"/>
  <c r="H458" i="14"/>
  <c r="F433" i="13" s="1"/>
  <c r="H457" i="14"/>
  <c r="F432" i="13" s="1"/>
  <c r="H456" i="14"/>
  <c r="F431" i="13" s="1"/>
  <c r="H455" i="14"/>
  <c r="F430" i="13" s="1"/>
  <c r="H454" i="14"/>
  <c r="F429" i="13" s="1"/>
  <c r="H453" i="14"/>
  <c r="F428" i="13" s="1"/>
  <c r="H452" i="14"/>
  <c r="F427" i="13" s="1"/>
  <c r="H451" i="14"/>
  <c r="F426" i="13" s="1"/>
  <c r="H450" i="14"/>
  <c r="F425" i="13" s="1"/>
  <c r="H449" i="14"/>
  <c r="F424" i="13" s="1"/>
  <c r="H448" i="14"/>
  <c r="F423" i="13" s="1"/>
  <c r="H447" i="14"/>
  <c r="F422" i="13" s="1"/>
  <c r="H446" i="14"/>
  <c r="F421" i="13" s="1"/>
  <c r="H445" i="14"/>
  <c r="F420" i="13" s="1"/>
  <c r="H444" i="14"/>
  <c r="F419" i="13" s="1"/>
  <c r="H443" i="14"/>
  <c r="F418" i="13" s="1"/>
  <c r="H442" i="14"/>
  <c r="F417" i="13" s="1"/>
  <c r="H441" i="14"/>
  <c r="F416" i="13" s="1"/>
  <c r="H440" i="14"/>
  <c r="F415" i="13" s="1"/>
  <c r="H439" i="14"/>
  <c r="F414" i="13" s="1"/>
  <c r="H438" i="14"/>
  <c r="F413" i="13" s="1"/>
  <c r="H437" i="14"/>
  <c r="F412" i="13" s="1"/>
  <c r="H436" i="14"/>
  <c r="F411" i="13" s="1"/>
  <c r="H435" i="14"/>
  <c r="F410" i="13" s="1"/>
  <c r="H434" i="14"/>
  <c r="F409" i="13" s="1"/>
  <c r="H433" i="14"/>
  <c r="F408" i="13" s="1"/>
  <c r="H432" i="14"/>
  <c r="F407" i="13" s="1"/>
  <c r="H431" i="14"/>
  <c r="F406" i="13" s="1"/>
  <c r="H430" i="14"/>
  <c r="F405" i="13" s="1"/>
  <c r="H429" i="14"/>
  <c r="F404" i="13" s="1"/>
  <c r="H428" i="14"/>
  <c r="F403" i="13" s="1"/>
  <c r="H427" i="14"/>
  <c r="F402" i="13" s="1"/>
  <c r="H426" i="14"/>
  <c r="F401" i="13" s="1"/>
  <c r="H425" i="14"/>
  <c r="F400" i="13" s="1"/>
  <c r="H424" i="14"/>
  <c r="F399" i="13" s="1"/>
  <c r="H423" i="14"/>
  <c r="F398" i="13" s="1"/>
  <c r="H422" i="14"/>
  <c r="F397" i="13" s="1"/>
  <c r="H421" i="14"/>
  <c r="F396" i="13" s="1"/>
  <c r="H420" i="14"/>
  <c r="F395" i="13" s="1"/>
  <c r="H419" i="14"/>
  <c r="F394" i="13" s="1"/>
  <c r="H418" i="14"/>
  <c r="F393" i="13" s="1"/>
  <c r="H417" i="14"/>
  <c r="F392" i="13" s="1"/>
  <c r="H416" i="14"/>
  <c r="F391" i="13" s="1"/>
  <c r="H415" i="14"/>
  <c r="F390" i="13" s="1"/>
  <c r="H414" i="14"/>
  <c r="F389" i="13" s="1"/>
  <c r="H413" i="14"/>
  <c r="F388" i="13" s="1"/>
  <c r="H412" i="14"/>
  <c r="F387" i="13" s="1"/>
  <c r="H411" i="14"/>
  <c r="F386" i="13" s="1"/>
  <c r="H410" i="14"/>
  <c r="F385" i="13" s="1"/>
  <c r="H409" i="14"/>
  <c r="F384" i="13" s="1"/>
  <c r="H408" i="14"/>
  <c r="F383" i="13" s="1"/>
  <c r="H407" i="14"/>
  <c r="F382" i="13" s="1"/>
  <c r="H406" i="14"/>
  <c r="F381" i="13" s="1"/>
  <c r="H405" i="14"/>
  <c r="F380" i="13" s="1"/>
  <c r="H404" i="14"/>
  <c r="F379" i="13" s="1"/>
  <c r="H403" i="14"/>
  <c r="F378" i="13" s="1"/>
  <c r="H402" i="14"/>
  <c r="F377" i="13" s="1"/>
  <c r="H401" i="14"/>
  <c r="F376" i="13" s="1"/>
  <c r="H400" i="14"/>
  <c r="F375" i="13" s="1"/>
  <c r="H399" i="14"/>
  <c r="F374" i="13" s="1"/>
  <c r="H398" i="14"/>
  <c r="F373" i="13" s="1"/>
  <c r="H397" i="14"/>
  <c r="F372" i="13" s="1"/>
  <c r="H396" i="14"/>
  <c r="F371" i="13" s="1"/>
  <c r="H395" i="14"/>
  <c r="F370" i="13" s="1"/>
  <c r="H394" i="14"/>
  <c r="F369" i="13" s="1"/>
  <c r="H393" i="14"/>
  <c r="F368" i="13" s="1"/>
  <c r="H392" i="14"/>
  <c r="F367" i="13" s="1"/>
  <c r="H391" i="14"/>
  <c r="F366" i="13" s="1"/>
  <c r="H390" i="14"/>
  <c r="F365" i="13" s="1"/>
  <c r="H389" i="14"/>
  <c r="F364" i="13" s="1"/>
  <c r="H388" i="14"/>
  <c r="F363" i="13" s="1"/>
  <c r="H387" i="14"/>
  <c r="F362" i="13" s="1"/>
  <c r="H386" i="14"/>
  <c r="F361" i="13" s="1"/>
  <c r="H385" i="14"/>
  <c r="F360" i="13" s="1"/>
  <c r="H384" i="14"/>
  <c r="F359" i="13" s="1"/>
  <c r="H382" i="14"/>
  <c r="F357" i="13" s="1"/>
  <c r="H380" i="14"/>
  <c r="F355" i="13" s="1"/>
  <c r="H378" i="14"/>
  <c r="F353" i="13" s="1"/>
  <c r="H376" i="14"/>
  <c r="F351" i="13" s="1"/>
  <c r="H374" i="14"/>
  <c r="F349" i="13" s="1"/>
  <c r="H372" i="14"/>
  <c r="F347" i="13" s="1"/>
  <c r="H370" i="14"/>
  <c r="F345" i="13" s="1"/>
  <c r="H368" i="14"/>
  <c r="F343" i="13" s="1"/>
  <c r="H366" i="14"/>
  <c r="F341" i="13" s="1"/>
  <c r="H364" i="14"/>
  <c r="F339" i="13" s="1"/>
  <c r="H362" i="14"/>
  <c r="F337" i="13" s="1"/>
  <c r="H360" i="14"/>
  <c r="F335" i="13" s="1"/>
  <c r="H358" i="14"/>
  <c r="F333" i="13" s="1"/>
  <c r="H356" i="14"/>
  <c r="F331" i="13" s="1"/>
  <c r="H354" i="14"/>
  <c r="F329" i="13" s="1"/>
  <c r="H352" i="14"/>
  <c r="F327" i="13" s="1"/>
  <c r="H350" i="14"/>
  <c r="F325" i="13" s="1"/>
  <c r="H348" i="14"/>
  <c r="F323" i="13" s="1"/>
  <c r="H346" i="14"/>
  <c r="F321" i="13" s="1"/>
  <c r="H344" i="14"/>
  <c r="F319" i="13" s="1"/>
  <c r="H342" i="14"/>
  <c r="F317" i="13" s="1"/>
  <c r="H340" i="14"/>
  <c r="F315" i="13" s="1"/>
  <c r="H338" i="14"/>
  <c r="F313" i="13" s="1"/>
  <c r="H336" i="14"/>
  <c r="F311" i="13" s="1"/>
  <c r="H334" i="14"/>
  <c r="F309" i="13" s="1"/>
  <c r="H332" i="14"/>
  <c r="F307" i="13" s="1"/>
  <c r="H330" i="14"/>
  <c r="F305" i="13" s="1"/>
  <c r="H328" i="14"/>
  <c r="F303" i="13" s="1"/>
  <c r="H326" i="14"/>
  <c r="F301" i="13" s="1"/>
  <c r="H324" i="14"/>
  <c r="F299" i="13" s="1"/>
  <c r="H322" i="14"/>
  <c r="F297" i="13" s="1"/>
  <c r="H320" i="14"/>
  <c r="F295" i="13" s="1"/>
  <c r="H318" i="14"/>
  <c r="F293" i="13" s="1"/>
  <c r="H316" i="14"/>
  <c r="F291" i="13" s="1"/>
  <c r="H314" i="14"/>
  <c r="F289" i="13" s="1"/>
  <c r="H312" i="14"/>
  <c r="F287" i="13" s="1"/>
  <c r="H310" i="14"/>
  <c r="F285" i="13" s="1"/>
  <c r="H308" i="14"/>
  <c r="F283" i="13" s="1"/>
  <c r="H306" i="14"/>
  <c r="F281" i="13" s="1"/>
  <c r="H304" i="14"/>
  <c r="F279" i="13" s="1"/>
  <c r="H302" i="14"/>
  <c r="F277" i="13" s="1"/>
  <c r="H300" i="14"/>
  <c r="F275" i="13" s="1"/>
  <c r="H298" i="14"/>
  <c r="F273" i="13" s="1"/>
  <c r="H296" i="14"/>
  <c r="F271" i="13" s="1"/>
  <c r="H294" i="14"/>
  <c r="F269" i="13" s="1"/>
  <c r="H292" i="14"/>
  <c r="F267" i="13" s="1"/>
  <c r="H290" i="14"/>
  <c r="F265" i="13" s="1"/>
  <c r="H288" i="14"/>
  <c r="F263" i="13" s="1"/>
  <c r="H286" i="14"/>
  <c r="F261" i="13" s="1"/>
  <c r="H284" i="14"/>
  <c r="F259" i="13" s="1"/>
  <c r="H282" i="14"/>
  <c r="F257" i="13" s="1"/>
  <c r="H280" i="14"/>
  <c r="F255" i="13" s="1"/>
  <c r="H278" i="14"/>
  <c r="F253" i="13" s="1"/>
  <c r="H276" i="14"/>
  <c r="F251" i="13" s="1"/>
  <c r="H274" i="14"/>
  <c r="F249" i="13" s="1"/>
  <c r="H272" i="14"/>
  <c r="F247" i="13" s="1"/>
  <c r="H270" i="14"/>
  <c r="F245" i="13" s="1"/>
  <c r="H268" i="14"/>
  <c r="F243" i="13" s="1"/>
  <c r="H266" i="14"/>
  <c r="F241" i="13" s="1"/>
  <c r="H264" i="14"/>
  <c r="F239" i="13" s="1"/>
  <c r="H262" i="14"/>
  <c r="F237" i="13" s="1"/>
  <c r="H260" i="14"/>
  <c r="F235" i="13" s="1"/>
  <c r="H258" i="14"/>
  <c r="F233" i="13" s="1"/>
  <c r="H256" i="14"/>
  <c r="F231" i="13" s="1"/>
  <c r="H254" i="14"/>
  <c r="F229" i="13" s="1"/>
  <c r="H252" i="14"/>
  <c r="F227" i="13" s="1"/>
  <c r="H250" i="14"/>
  <c r="F225" i="13" s="1"/>
  <c r="H248" i="14"/>
  <c r="F223" i="13" s="1"/>
  <c r="H246" i="14"/>
  <c r="F221" i="13" s="1"/>
  <c r="H244" i="14"/>
  <c r="F219" i="13" s="1"/>
  <c r="H242" i="14"/>
  <c r="F217" i="13" s="1"/>
  <c r="H240" i="14"/>
  <c r="F215" i="13" s="1"/>
  <c r="H238" i="14"/>
  <c r="F213" i="13" s="1"/>
  <c r="H236" i="14"/>
  <c r="F211" i="13" s="1"/>
  <c r="H234" i="14"/>
  <c r="F209" i="13" s="1"/>
  <c r="H232" i="14"/>
  <c r="F207" i="13" s="1"/>
  <c r="H230" i="14"/>
  <c r="F205" i="13" s="1"/>
  <c r="H228" i="14"/>
  <c r="F203" i="13" s="1"/>
  <c r="H226" i="14"/>
  <c r="F201" i="13" s="1"/>
  <c r="H224" i="14"/>
  <c r="F199" i="13" s="1"/>
  <c r="H222" i="14"/>
  <c r="F197" i="13" s="1"/>
  <c r="H220" i="14"/>
  <c r="F195" i="13" s="1"/>
  <c r="H218" i="14"/>
  <c r="F193" i="13" s="1"/>
  <c r="H216" i="14"/>
  <c r="F191" i="13" s="1"/>
  <c r="H214" i="14"/>
  <c r="F189" i="13" s="1"/>
  <c r="H212" i="14"/>
  <c r="F187" i="13" s="1"/>
  <c r="H210" i="14"/>
  <c r="F185" i="13" s="1"/>
  <c r="H208" i="14"/>
  <c r="F183" i="13" s="1"/>
  <c r="H206" i="14"/>
  <c r="F181" i="13" s="1"/>
  <c r="H204" i="14"/>
  <c r="F179" i="13" s="1"/>
  <c r="H202" i="14"/>
  <c r="F177" i="13" s="1"/>
  <c r="H200" i="14"/>
  <c r="F175" i="13" s="1"/>
  <c r="H198" i="14"/>
  <c r="F173" i="13" s="1"/>
  <c r="H196" i="14"/>
  <c r="F171" i="13" s="1"/>
  <c r="H194" i="14"/>
  <c r="F169" i="13" s="1"/>
  <c r="H192" i="14"/>
  <c r="F167" i="13" s="1"/>
  <c r="H190" i="14"/>
  <c r="F165" i="13" s="1"/>
  <c r="H188" i="14"/>
  <c r="F163" i="13" s="1"/>
  <c r="H186" i="14"/>
  <c r="F161" i="13" s="1"/>
  <c r="H184" i="14"/>
  <c r="F159" i="13" s="1"/>
  <c r="H182" i="14"/>
  <c r="F157" i="13" s="1"/>
  <c r="H180" i="14"/>
  <c r="F155" i="13" s="1"/>
  <c r="H178" i="14"/>
  <c r="F153" i="13" s="1"/>
  <c r="H176" i="14"/>
  <c r="F151" i="13" s="1"/>
  <c r="H174" i="14"/>
  <c r="F149" i="13" s="1"/>
  <c r="H172" i="14"/>
  <c r="F147" i="13" s="1"/>
  <c r="H170" i="14"/>
  <c r="F145" i="13" s="1"/>
  <c r="H168" i="14"/>
  <c r="F143" i="13" s="1"/>
  <c r="H166" i="14"/>
  <c r="F141" i="13" s="1"/>
  <c r="H164" i="14"/>
  <c r="F139" i="13" s="1"/>
  <c r="H162" i="14"/>
  <c r="F137" i="13" s="1"/>
  <c r="H160" i="14"/>
  <c r="F135" i="13" s="1"/>
  <c r="H158" i="14"/>
  <c r="F133" i="13" s="1"/>
  <c r="H156" i="14"/>
  <c r="F131" i="13" s="1"/>
  <c r="H154" i="14"/>
  <c r="F129" i="13" s="1"/>
  <c r="H152" i="14"/>
  <c r="F127" i="13" s="1"/>
  <c r="H150" i="14"/>
  <c r="F125" i="13" s="1"/>
  <c r="H148" i="14"/>
  <c r="F123" i="13" s="1"/>
  <c r="H146" i="14"/>
  <c r="F121" i="13" s="1"/>
  <c r="H144" i="14"/>
  <c r="F119" i="13" s="1"/>
  <c r="H142" i="14"/>
  <c r="F117" i="13" s="1"/>
  <c r="H140" i="14"/>
  <c r="F115" i="13" s="1"/>
  <c r="H138" i="14"/>
  <c r="F113" i="13" s="1"/>
  <c r="H136" i="14"/>
  <c r="F111" i="13" s="1"/>
  <c r="H134" i="14"/>
  <c r="F109" i="13" s="1"/>
  <c r="H128" i="14"/>
  <c r="F103" i="13" s="1"/>
  <c r="H120" i="14"/>
  <c r="F95" i="13" s="1"/>
  <c r="H112" i="14"/>
  <c r="F87" i="13" s="1"/>
  <c r="H104" i="14"/>
  <c r="F79" i="13" s="1"/>
  <c r="H96" i="14"/>
  <c r="F71" i="13" s="1"/>
  <c r="H88" i="14"/>
  <c r="F63" i="13" s="1"/>
  <c r="H80" i="14"/>
  <c r="F55" i="13" s="1"/>
  <c r="H72" i="14"/>
  <c r="F47" i="13" s="1"/>
  <c r="H64" i="14"/>
  <c r="F39" i="13" s="1"/>
  <c r="H56" i="14"/>
  <c r="F31" i="13" s="1"/>
  <c r="H48" i="14"/>
  <c r="F23" i="13" s="1"/>
  <c r="H40" i="14"/>
  <c r="F15" i="13" s="1"/>
  <c r="H32" i="14"/>
  <c r="F7" i="13" s="1"/>
  <c r="H126" i="14"/>
  <c r="F101" i="13" s="1"/>
  <c r="H118" i="14"/>
  <c r="F93" i="13" s="1"/>
  <c r="H110" i="14"/>
  <c r="F85" i="13" s="1"/>
  <c r="H102" i="14"/>
  <c r="F77" i="13" s="1"/>
  <c r="H94" i="14"/>
  <c r="F69" i="13" s="1"/>
  <c r="H86" i="14"/>
  <c r="F61" i="13" s="1"/>
  <c r="H78" i="14"/>
  <c r="F53" i="13" s="1"/>
  <c r="H70" i="14"/>
  <c r="F45" i="13" s="1"/>
  <c r="H62" i="14"/>
  <c r="F37" i="13" s="1"/>
  <c r="H54" i="14"/>
  <c r="F29" i="13" s="1"/>
  <c r="H46" i="14"/>
  <c r="F21" i="13" s="1"/>
  <c r="H38" i="14"/>
  <c r="F13" i="13" s="1"/>
  <c r="H35" i="14"/>
  <c r="F10" i="13" s="1"/>
  <c r="H31" i="14"/>
  <c r="F6" i="13" s="1"/>
  <c r="H132" i="14"/>
  <c r="F107" i="13" s="1"/>
  <c r="H124" i="14"/>
  <c r="F99" i="13" s="1"/>
  <c r="H116" i="14"/>
  <c r="F91" i="13" s="1"/>
  <c r="H108" i="14"/>
  <c r="F83" i="13" s="1"/>
  <c r="H100" i="14"/>
  <c r="F75" i="13" s="1"/>
  <c r="H92" i="14"/>
  <c r="F67" i="13" s="1"/>
  <c r="H84" i="14"/>
  <c r="F59" i="13" s="1"/>
  <c r="H76" i="14"/>
  <c r="F51" i="13" s="1"/>
  <c r="H68" i="14"/>
  <c r="F43" i="13" s="1"/>
  <c r="H60" i="14"/>
  <c r="F35" i="13" s="1"/>
  <c r="H52" i="14"/>
  <c r="F27" i="13" s="1"/>
  <c r="H44" i="14"/>
  <c r="F19" i="13" s="1"/>
  <c r="H37" i="14"/>
  <c r="F12" i="13" s="1"/>
  <c r="H34" i="14"/>
  <c r="F9" i="13" s="1"/>
  <c r="H30" i="14"/>
  <c r="F5" i="13" s="1"/>
  <c r="H130" i="14"/>
  <c r="F105" i="13" s="1"/>
  <c r="H122" i="14"/>
  <c r="F97" i="13" s="1"/>
  <c r="H114" i="14"/>
  <c r="F89" i="13" s="1"/>
  <c r="H106" i="14"/>
  <c r="F81" i="13" s="1"/>
  <c r="H98" i="14"/>
  <c r="F73" i="13" s="1"/>
  <c r="H90" i="14"/>
  <c r="F65" i="13" s="1"/>
  <c r="H82" i="14"/>
  <c r="F57" i="13" s="1"/>
  <c r="H74" i="14"/>
  <c r="F49" i="13" s="1"/>
  <c r="H66" i="14"/>
  <c r="F41" i="13" s="1"/>
  <c r="H58" i="14"/>
  <c r="F33" i="13" s="1"/>
  <c r="H50" i="14"/>
  <c r="F25" i="13" s="1"/>
  <c r="H42" i="14"/>
  <c r="F17" i="13" s="1"/>
  <c r="H33" i="14"/>
  <c r="F8" i="13" s="1"/>
  <c r="D143" i="16"/>
  <c r="D60" i="16"/>
  <c r="D68" i="16"/>
  <c r="D76" i="16"/>
  <c r="D84" i="16"/>
  <c r="D92" i="16"/>
  <c r="D100" i="16"/>
  <c r="D108" i="16"/>
  <c r="D116" i="16"/>
  <c r="D124" i="16"/>
  <c r="D132" i="16"/>
  <c r="D140" i="16"/>
  <c r="D150" i="16"/>
  <c r="D158" i="16"/>
  <c r="D166" i="16"/>
  <c r="D174" i="16"/>
  <c r="D182" i="16"/>
  <c r="D190" i="16"/>
  <c r="D198" i="16"/>
  <c r="D206" i="16"/>
  <c r="D214" i="16"/>
  <c r="D222" i="16"/>
  <c r="D230" i="16"/>
  <c r="D238" i="16"/>
  <c r="D246" i="16"/>
  <c r="D153" i="16"/>
  <c r="D161" i="16"/>
  <c r="D169" i="16"/>
  <c r="D177" i="16"/>
  <c r="D185" i="16"/>
  <c r="D193" i="16"/>
  <c r="D201" i="16"/>
  <c r="D209" i="16"/>
  <c r="D217" i="16"/>
  <c r="D225" i="16"/>
  <c r="D233" i="16"/>
  <c r="D241" i="16"/>
  <c r="D250" i="16"/>
  <c r="D258" i="16"/>
  <c r="D266" i="16"/>
  <c r="D274" i="16"/>
  <c r="D282" i="16"/>
  <c r="D290" i="16"/>
  <c r="D298" i="16"/>
  <c r="D306" i="16"/>
  <c r="D314" i="16"/>
  <c r="D322" i="16"/>
  <c r="D330" i="16"/>
  <c r="D338" i="16"/>
  <c r="D346" i="16"/>
  <c r="D251" i="16"/>
  <c r="D259" i="16"/>
  <c r="D267" i="16"/>
  <c r="D275" i="16"/>
  <c r="D283" i="16"/>
  <c r="D291" i="16"/>
  <c r="D299" i="16"/>
  <c r="D307" i="16"/>
  <c r="D315" i="16"/>
  <c r="D323" i="16"/>
  <c r="D331" i="16"/>
  <c r="D339" i="16"/>
  <c r="D347" i="16"/>
  <c r="D355" i="16"/>
  <c r="D363" i="16"/>
  <c r="D371" i="16"/>
  <c r="D379" i="16"/>
  <c r="D387" i="16"/>
  <c r="D395" i="16"/>
  <c r="D403" i="16"/>
  <c r="D411" i="16"/>
  <c r="D419" i="16"/>
  <c r="D427" i="16"/>
  <c r="D435" i="16"/>
  <c r="D443" i="16"/>
  <c r="D451" i="16"/>
  <c r="D455" i="16"/>
  <c r="D459" i="16"/>
  <c r="D463" i="16"/>
  <c r="D467" i="16"/>
  <c r="D354" i="16"/>
  <c r="D362" i="16"/>
  <c r="D370" i="16"/>
  <c r="D378" i="16"/>
  <c r="D386" i="16"/>
  <c r="D394" i="16"/>
  <c r="D402" i="16"/>
  <c r="D410" i="16"/>
  <c r="D418" i="16"/>
  <c r="D426" i="16"/>
  <c r="D434" i="16"/>
  <c r="D442" i="16"/>
  <c r="D450" i="16"/>
  <c r="D471" i="16"/>
  <c r="D479" i="16"/>
  <c r="D487" i="16"/>
  <c r="D495" i="16"/>
  <c r="D503" i="16"/>
  <c r="D511" i="16"/>
  <c r="D519" i="16"/>
  <c r="D530" i="16"/>
  <c r="D476" i="16"/>
  <c r="D484" i="16"/>
  <c r="D492" i="16"/>
  <c r="D500" i="16"/>
  <c r="D508" i="16"/>
  <c r="D516" i="16"/>
  <c r="D523" i="16"/>
  <c r="D531" i="16"/>
  <c r="D539" i="16"/>
  <c r="D547" i="16"/>
  <c r="D555" i="16"/>
  <c r="D563" i="16"/>
  <c r="D571" i="16"/>
  <c r="D585" i="16"/>
  <c r="D591" i="16"/>
  <c r="D538" i="16"/>
  <c r="D546" i="16"/>
  <c r="D554" i="16"/>
  <c r="D562" i="16"/>
  <c r="D570" i="16"/>
  <c r="D589" i="16"/>
  <c r="D595" i="16"/>
  <c r="D582" i="16"/>
  <c r="D590" i="16"/>
  <c r="D598" i="16"/>
  <c r="D606" i="16"/>
  <c r="D614" i="16"/>
  <c r="D622" i="16"/>
  <c r="D603" i="16"/>
  <c r="D611" i="16"/>
  <c r="D619" i="16"/>
  <c r="D627" i="16"/>
  <c r="D632" i="16"/>
  <c r="D637" i="16"/>
  <c r="D645" i="16"/>
  <c r="D653" i="16"/>
  <c r="D661" i="16"/>
  <c r="D669" i="16"/>
  <c r="D677" i="16"/>
  <c r="D685" i="16"/>
  <c r="D638" i="16"/>
  <c r="D646" i="16"/>
  <c r="D654" i="16"/>
  <c r="D662" i="16"/>
  <c r="D670" i="16"/>
  <c r="D678" i="16"/>
  <c r="D686" i="16"/>
  <c r="D62" i="14"/>
  <c r="D54" i="14"/>
  <c r="D46" i="14"/>
  <c r="D38" i="14"/>
  <c r="D35" i="14"/>
  <c r="D31" i="14"/>
  <c r="D27" i="14"/>
  <c r="D66" i="14"/>
  <c r="D58" i="14"/>
  <c r="D50" i="14"/>
  <c r="D42" i="14"/>
  <c r="D33" i="14"/>
  <c r="D106" i="14"/>
  <c r="D74" i="14"/>
  <c r="D104" i="14"/>
  <c r="D72" i="14"/>
  <c r="D40" i="14"/>
  <c r="D138" i="14"/>
  <c r="D146" i="14"/>
  <c r="D154" i="14"/>
  <c r="D162" i="14"/>
  <c r="D170" i="14"/>
  <c r="D178" i="14"/>
  <c r="D186" i="14"/>
  <c r="D194" i="14"/>
  <c r="D202" i="14"/>
  <c r="D210" i="14"/>
  <c r="D218" i="14"/>
  <c r="D226" i="14"/>
  <c r="D234" i="14"/>
  <c r="D242" i="14"/>
  <c r="D250" i="14"/>
  <c r="D258" i="14"/>
  <c r="D266" i="14"/>
  <c r="D274" i="14"/>
  <c r="D282" i="14"/>
  <c r="D290" i="14"/>
  <c r="D298" i="14"/>
  <c r="D306" i="14"/>
  <c r="D314" i="14"/>
  <c r="D322" i="14"/>
  <c r="D330" i="14"/>
  <c r="D338" i="14"/>
  <c r="D346" i="14"/>
  <c r="D354" i="14"/>
  <c r="D362" i="14"/>
  <c r="D370" i="14"/>
  <c r="D378" i="14"/>
  <c r="D36" i="14"/>
  <c r="D45" i="14"/>
  <c r="D53" i="14"/>
  <c r="D61" i="14"/>
  <c r="D69" i="14"/>
  <c r="D77" i="14"/>
  <c r="D85" i="14"/>
  <c r="D93" i="14"/>
  <c r="D101" i="14"/>
  <c r="D109" i="14"/>
  <c r="D117" i="14"/>
  <c r="D125" i="14"/>
  <c r="D133" i="14"/>
  <c r="D141" i="14"/>
  <c r="D149" i="14"/>
  <c r="D157" i="14"/>
  <c r="D165" i="14"/>
  <c r="D173" i="14"/>
  <c r="D181" i="14"/>
  <c r="D189" i="14"/>
  <c r="D197" i="14"/>
  <c r="D205" i="14"/>
  <c r="D213" i="14"/>
  <c r="D221" i="14"/>
  <c r="D229" i="14"/>
  <c r="D237" i="14"/>
  <c r="D245" i="14"/>
  <c r="D253" i="14"/>
  <c r="D261" i="14"/>
  <c r="D269" i="14"/>
  <c r="D277" i="14"/>
  <c r="D285" i="14"/>
  <c r="D293" i="14"/>
  <c r="D301" i="14"/>
  <c r="D309" i="14"/>
  <c r="D317" i="14"/>
  <c r="D325" i="14"/>
  <c r="D333" i="14"/>
  <c r="D341" i="14"/>
  <c r="D349" i="14"/>
  <c r="D357" i="14"/>
  <c r="D365" i="14"/>
  <c r="D373" i="14"/>
  <c r="D381" i="14"/>
  <c r="D387" i="14"/>
  <c r="D391" i="14"/>
  <c r="D395" i="14"/>
  <c r="D399" i="14"/>
  <c r="D403" i="14"/>
  <c r="D407" i="14"/>
  <c r="D411" i="14"/>
  <c r="D415" i="14"/>
  <c r="D419" i="14"/>
  <c r="D423" i="14"/>
  <c r="D427" i="14"/>
  <c r="D431" i="14"/>
  <c r="D435" i="14"/>
  <c r="D439" i="14"/>
  <c r="D443" i="14"/>
  <c r="D447" i="14"/>
  <c r="D451" i="14"/>
  <c r="D455" i="14"/>
  <c r="D459" i="14"/>
  <c r="D463" i="14"/>
  <c r="D467" i="14"/>
  <c r="D471" i="14"/>
  <c r="D475" i="14"/>
  <c r="D479" i="14"/>
  <c r="D483" i="14"/>
  <c r="D487" i="14"/>
  <c r="D491" i="14"/>
  <c r="D495" i="14"/>
  <c r="D499" i="14"/>
  <c r="D503" i="14"/>
  <c r="D507" i="14"/>
  <c r="D511" i="14"/>
  <c r="D515" i="14"/>
  <c r="D519" i="14"/>
  <c r="D523" i="14"/>
  <c r="D527" i="14"/>
  <c r="D531" i="14"/>
  <c r="D535" i="14"/>
  <c r="D539" i="14"/>
  <c r="D543" i="14"/>
  <c r="D547" i="14"/>
  <c r="D551" i="14"/>
  <c r="D555" i="14"/>
  <c r="D559" i="14"/>
  <c r="D563" i="14"/>
  <c r="D567" i="14"/>
  <c r="D571" i="14"/>
  <c r="D575" i="14"/>
  <c r="D579" i="14"/>
  <c r="D583" i="14"/>
  <c r="D587" i="14"/>
  <c r="D591" i="14"/>
  <c r="D595" i="14"/>
  <c r="D599" i="14"/>
  <c r="D603" i="14"/>
  <c r="D607" i="14"/>
  <c r="D611" i="14"/>
  <c r="D615" i="14"/>
  <c r="D619" i="14"/>
  <c r="D623" i="14"/>
  <c r="D627" i="14"/>
  <c r="D631" i="14"/>
  <c r="D635" i="14"/>
  <c r="D639" i="14"/>
  <c r="D643" i="14"/>
  <c r="D647" i="14"/>
  <c r="D651" i="14"/>
  <c r="D655" i="14"/>
  <c r="D659" i="14"/>
  <c r="D663" i="14"/>
  <c r="D667" i="14"/>
  <c r="D671" i="14"/>
  <c r="D675" i="14"/>
  <c r="D679" i="14"/>
  <c r="D683" i="14"/>
  <c r="D687" i="14"/>
  <c r="H689" i="15"/>
  <c r="H685" i="15"/>
  <c r="H681" i="15"/>
  <c r="H677" i="15"/>
  <c r="H673" i="15"/>
  <c r="H669" i="15"/>
  <c r="H665" i="15"/>
  <c r="H661" i="15"/>
  <c r="H657" i="15"/>
  <c r="H653" i="15"/>
  <c r="H649" i="15"/>
  <c r="H645" i="15"/>
  <c r="H641" i="15"/>
  <c r="H637" i="15"/>
  <c r="H633" i="15"/>
  <c r="H629" i="15"/>
  <c r="H625" i="15"/>
  <c r="H621" i="15"/>
  <c r="H617" i="15"/>
  <c r="H613" i="15"/>
  <c r="H609" i="15"/>
  <c r="H605" i="15"/>
  <c r="H601" i="15"/>
  <c r="H597" i="15"/>
  <c r="H593" i="15"/>
  <c r="H589" i="15"/>
  <c r="H585" i="15"/>
  <c r="H581" i="15"/>
  <c r="H577" i="15"/>
  <c r="H573" i="15"/>
  <c r="H569" i="15"/>
  <c r="H565" i="15"/>
  <c r="H561" i="15"/>
  <c r="H557" i="15"/>
  <c r="H553" i="15"/>
  <c r="H549" i="15"/>
  <c r="H545" i="15"/>
  <c r="H541" i="15"/>
  <c r="H537" i="15"/>
  <c r="H533" i="15"/>
  <c r="H529" i="15"/>
  <c r="H525" i="15"/>
  <c r="H521" i="15"/>
  <c r="H517" i="15"/>
  <c r="H513" i="15"/>
  <c r="H509" i="15"/>
  <c r="H505" i="15"/>
  <c r="H501" i="15"/>
  <c r="H497" i="15"/>
  <c r="H493" i="15"/>
  <c r="H489" i="15"/>
  <c r="H485" i="15"/>
  <c r="H481" i="15"/>
  <c r="H477" i="15"/>
  <c r="H473" i="15"/>
  <c r="H469" i="15"/>
  <c r="H465" i="15"/>
  <c r="H461" i="15"/>
  <c r="H457" i="15"/>
  <c r="H453" i="15"/>
  <c r="H449" i="15"/>
  <c r="H445" i="15"/>
  <c r="H441" i="15"/>
  <c r="H437" i="15"/>
  <c r="H433" i="15"/>
  <c r="H429" i="15"/>
  <c r="H425" i="15"/>
  <c r="H421" i="15"/>
  <c r="H417" i="15"/>
  <c r="H413" i="15"/>
  <c r="H409" i="15"/>
  <c r="H405" i="15"/>
  <c r="H401" i="15"/>
  <c r="H397" i="15"/>
  <c r="H393" i="15"/>
  <c r="H389" i="15"/>
  <c r="H385" i="15"/>
  <c r="H688" i="15"/>
  <c r="H684" i="15"/>
  <c r="H680" i="15"/>
  <c r="H676" i="15"/>
  <c r="H672" i="15"/>
  <c r="H668" i="15"/>
  <c r="H664" i="15"/>
  <c r="H660" i="15"/>
  <c r="H656" i="15"/>
  <c r="H652" i="15"/>
  <c r="H648" i="15"/>
  <c r="H644" i="15"/>
  <c r="H640" i="15"/>
  <c r="H636" i="15"/>
  <c r="H632" i="15"/>
  <c r="H628" i="15"/>
  <c r="H624" i="15"/>
  <c r="H620" i="15"/>
  <c r="H616" i="15"/>
  <c r="H612" i="15"/>
  <c r="H608" i="15"/>
  <c r="H604" i="15"/>
  <c r="H600" i="15"/>
  <c r="H596" i="15"/>
  <c r="H592" i="15"/>
  <c r="H588" i="15"/>
  <c r="H584" i="15"/>
  <c r="H580" i="15"/>
  <c r="H576" i="15"/>
  <c r="H572" i="15"/>
  <c r="H568" i="15"/>
  <c r="H564" i="15"/>
  <c r="H560" i="15"/>
  <c r="H556" i="15"/>
  <c r="H552" i="15"/>
  <c r="H548" i="15"/>
  <c r="H544" i="15"/>
  <c r="H540" i="15"/>
  <c r="H536" i="15"/>
  <c r="H532" i="15"/>
  <c r="H528" i="15"/>
  <c r="H524" i="15"/>
  <c r="H520" i="15"/>
  <c r="H516" i="15"/>
  <c r="H512" i="15"/>
  <c r="H508" i="15"/>
  <c r="H504" i="15"/>
  <c r="H500" i="15"/>
  <c r="H496" i="15"/>
  <c r="H492" i="15"/>
  <c r="H488" i="15"/>
  <c r="H484" i="15"/>
  <c r="H687" i="15"/>
  <c r="H683" i="15"/>
  <c r="H679" i="15"/>
  <c r="H675" i="15"/>
  <c r="H671" i="15"/>
  <c r="H667" i="15"/>
  <c r="H663" i="15"/>
  <c r="H659" i="15"/>
  <c r="H655" i="15"/>
  <c r="H651" i="15"/>
  <c r="H647" i="15"/>
  <c r="H643" i="15"/>
  <c r="H639" i="15"/>
  <c r="H635" i="15"/>
  <c r="H631" i="15"/>
  <c r="H627" i="15"/>
  <c r="H623" i="15"/>
  <c r="H619" i="15"/>
  <c r="H615" i="15"/>
  <c r="H611" i="15"/>
  <c r="H607" i="15"/>
  <c r="H603" i="15"/>
  <c r="H599" i="15"/>
  <c r="H595" i="15"/>
  <c r="H591" i="15"/>
  <c r="H587" i="15"/>
  <c r="H583" i="15"/>
  <c r="H579" i="15"/>
  <c r="H575" i="15"/>
  <c r="H571" i="15"/>
  <c r="H567" i="15"/>
  <c r="H563" i="15"/>
  <c r="H559" i="15"/>
  <c r="H555" i="15"/>
  <c r="H551" i="15"/>
  <c r="H547" i="15"/>
  <c r="H543" i="15"/>
  <c r="H539" i="15"/>
  <c r="H535" i="15"/>
  <c r="H531" i="15"/>
  <c r="H527" i="15"/>
  <c r="H523" i="15"/>
  <c r="H519" i="15"/>
  <c r="H515" i="15"/>
  <c r="H511" i="15"/>
  <c r="H507" i="15"/>
  <c r="H503" i="15"/>
  <c r="H499" i="15"/>
  <c r="H495" i="15"/>
  <c r="H491" i="15"/>
  <c r="H487" i="15"/>
  <c r="H483" i="15"/>
  <c r="H479" i="15"/>
  <c r="H475" i="15"/>
  <c r="H471" i="15"/>
  <c r="H467" i="15"/>
  <c r="H463" i="15"/>
  <c r="H459" i="15"/>
  <c r="H455" i="15"/>
  <c r="H451" i="15"/>
  <c r="H447" i="15"/>
  <c r="H443" i="15"/>
  <c r="H439" i="15"/>
  <c r="H435" i="15"/>
  <c r="H431" i="15"/>
  <c r="H427" i="15"/>
  <c r="H423" i="15"/>
  <c r="H419" i="15"/>
  <c r="H415" i="15"/>
  <c r="H411" i="15"/>
  <c r="H407" i="15"/>
  <c r="H403" i="15"/>
  <c r="H399" i="15"/>
  <c r="H395" i="15"/>
  <c r="H391" i="15"/>
  <c r="H387" i="15"/>
  <c r="H690" i="15"/>
  <c r="H686" i="15"/>
  <c r="H682" i="15"/>
  <c r="H678" i="15"/>
  <c r="H674" i="15"/>
  <c r="H670" i="15"/>
  <c r="H666" i="15"/>
  <c r="H662" i="15"/>
  <c r="H658" i="15"/>
  <c r="H654" i="15"/>
  <c r="H650" i="15"/>
  <c r="H646" i="15"/>
  <c r="H642" i="15"/>
  <c r="H638" i="15"/>
  <c r="H634" i="15"/>
  <c r="H630" i="15"/>
  <c r="H626" i="15"/>
  <c r="H622" i="15"/>
  <c r="H618" i="15"/>
  <c r="H614" i="15"/>
  <c r="H610" i="15"/>
  <c r="H606" i="15"/>
  <c r="H602" i="15"/>
  <c r="H598" i="15"/>
  <c r="H594" i="15"/>
  <c r="H590" i="15"/>
  <c r="H586" i="15"/>
  <c r="H582" i="15"/>
  <c r="H578" i="15"/>
  <c r="H574" i="15"/>
  <c r="H570" i="15"/>
  <c r="H566" i="15"/>
  <c r="H562" i="15"/>
  <c r="H558" i="15"/>
  <c r="H554" i="15"/>
  <c r="H550" i="15"/>
  <c r="H546" i="15"/>
  <c r="H542" i="15"/>
  <c r="H538" i="15"/>
  <c r="H534" i="15"/>
  <c r="H530" i="15"/>
  <c r="H526" i="15"/>
  <c r="H522" i="15"/>
  <c r="H518" i="15"/>
  <c r="H514" i="15"/>
  <c r="H510" i="15"/>
  <c r="H506" i="15"/>
  <c r="H502" i="15"/>
  <c r="H359" i="15"/>
  <c r="H355" i="15"/>
  <c r="H351" i="15"/>
  <c r="H349" i="15"/>
  <c r="H347" i="15"/>
  <c r="H345" i="15"/>
  <c r="H343" i="15"/>
  <c r="H341" i="15"/>
  <c r="H339" i="15"/>
  <c r="H337" i="15"/>
  <c r="H335" i="15"/>
  <c r="H333" i="15"/>
  <c r="H331" i="15"/>
  <c r="H329" i="15"/>
  <c r="H327" i="15"/>
  <c r="H325" i="15"/>
  <c r="H323" i="15"/>
  <c r="H321" i="15"/>
  <c r="H319" i="15"/>
  <c r="H317" i="15"/>
  <c r="H315" i="15"/>
  <c r="H313" i="15"/>
  <c r="H311" i="15"/>
  <c r="H309" i="15"/>
  <c r="H307" i="15"/>
  <c r="H305" i="15"/>
  <c r="H303" i="15"/>
  <c r="H301" i="15"/>
  <c r="H299" i="15"/>
  <c r="H297" i="15"/>
  <c r="H295" i="15"/>
  <c r="H293" i="15"/>
  <c r="H291" i="15"/>
  <c r="H289" i="15"/>
  <c r="H287" i="15"/>
  <c r="H285" i="15"/>
  <c r="H283" i="15"/>
  <c r="H281" i="15"/>
  <c r="H279" i="15"/>
  <c r="H277" i="15"/>
  <c r="H275" i="15"/>
  <c r="H273" i="15"/>
  <c r="H271" i="15"/>
  <c r="H269" i="15"/>
  <c r="H267" i="15"/>
  <c r="H265" i="15"/>
  <c r="H263" i="15"/>
  <c r="H261" i="15"/>
  <c r="H259" i="15"/>
  <c r="H257" i="15"/>
  <c r="H255" i="15"/>
  <c r="H253" i="15"/>
  <c r="H251" i="15"/>
  <c r="H249" i="15"/>
  <c r="H247" i="15"/>
  <c r="H245" i="15"/>
  <c r="H243" i="15"/>
  <c r="H241" i="15"/>
  <c r="H239" i="15"/>
  <c r="H237" i="15"/>
  <c r="H235" i="15"/>
  <c r="H233" i="15"/>
  <c r="H231" i="15"/>
  <c r="H229" i="15"/>
  <c r="H227" i="15"/>
  <c r="H225" i="15"/>
  <c r="H223" i="15"/>
  <c r="H221" i="15"/>
  <c r="H219" i="15"/>
  <c r="H217" i="15"/>
  <c r="H215" i="15"/>
  <c r="H213" i="15"/>
  <c r="H211" i="15"/>
  <c r="H209" i="15"/>
  <c r="H207" i="15"/>
  <c r="H205" i="15"/>
  <c r="H203" i="15"/>
  <c r="H201" i="15"/>
  <c r="H199" i="15"/>
  <c r="H197" i="15"/>
  <c r="H195" i="15"/>
  <c r="H193" i="15"/>
  <c r="H191" i="15"/>
  <c r="H189" i="15"/>
  <c r="H187" i="15"/>
  <c r="H185" i="15"/>
  <c r="H183" i="15"/>
  <c r="H181" i="15"/>
  <c r="H179" i="15"/>
  <c r="H177" i="15"/>
  <c r="H175" i="15"/>
  <c r="H173" i="15"/>
  <c r="H171" i="15"/>
  <c r="H169" i="15"/>
  <c r="H167" i="15"/>
  <c r="H165" i="15"/>
  <c r="H163" i="15"/>
  <c r="H161" i="15"/>
  <c r="H159" i="15"/>
  <c r="H157" i="15"/>
  <c r="H155" i="15"/>
  <c r="H153" i="15"/>
  <c r="H151" i="15"/>
  <c r="H149" i="15"/>
  <c r="H147" i="15"/>
  <c r="H145" i="15"/>
  <c r="H143" i="15"/>
  <c r="H141" i="15"/>
  <c r="H139" i="15"/>
  <c r="H137" i="15"/>
  <c r="H135" i="15"/>
  <c r="H133" i="15"/>
  <c r="H131" i="15"/>
  <c r="H129" i="15"/>
  <c r="H127" i="15"/>
  <c r="H125" i="15"/>
  <c r="H123" i="15"/>
  <c r="H121" i="15"/>
  <c r="H119" i="15"/>
  <c r="H117" i="15"/>
  <c r="H115" i="15"/>
  <c r="H113" i="15"/>
  <c r="H111" i="15"/>
  <c r="H109" i="15"/>
  <c r="H107" i="15"/>
  <c r="H105" i="15"/>
  <c r="H103" i="15"/>
  <c r="H101" i="15"/>
  <c r="H99" i="15"/>
  <c r="H97" i="15"/>
  <c r="H95" i="15"/>
  <c r="H93" i="15"/>
  <c r="H91" i="15"/>
  <c r="H89" i="15"/>
  <c r="H87" i="15"/>
  <c r="H85" i="15"/>
  <c r="H83" i="15"/>
  <c r="H81" i="15"/>
  <c r="H79" i="15"/>
  <c r="H77" i="15"/>
  <c r="H75" i="15"/>
  <c r="H73" i="15"/>
  <c r="H71" i="15"/>
  <c r="H69" i="15"/>
  <c r="H67" i="15"/>
  <c r="H65" i="15"/>
  <c r="H63" i="15"/>
  <c r="H61" i="15"/>
  <c r="H59" i="15"/>
  <c r="H57" i="15"/>
  <c r="H55" i="15"/>
  <c r="H53" i="15"/>
  <c r="H51" i="15"/>
  <c r="H49" i="15"/>
  <c r="H47" i="15"/>
  <c r="H45" i="15"/>
  <c r="H43" i="15"/>
  <c r="H41" i="15"/>
  <c r="H39" i="15"/>
  <c r="H36" i="15"/>
  <c r="C4" i="15"/>
  <c r="H480" i="15"/>
  <c r="H476" i="15"/>
  <c r="H472" i="15"/>
  <c r="H468" i="15"/>
  <c r="H464" i="15"/>
  <c r="H460" i="15"/>
  <c r="H456" i="15"/>
  <c r="H452" i="15"/>
  <c r="H448" i="15"/>
  <c r="H444" i="15"/>
  <c r="H440" i="15"/>
  <c r="H436" i="15"/>
  <c r="H432" i="15"/>
  <c r="H428" i="15"/>
  <c r="H424" i="15"/>
  <c r="H420" i="15"/>
  <c r="H416" i="15"/>
  <c r="H412" i="15"/>
  <c r="H408" i="15"/>
  <c r="H404" i="15"/>
  <c r="H400" i="15"/>
  <c r="H396" i="15"/>
  <c r="H392" i="15"/>
  <c r="H388" i="15"/>
  <c r="H384" i="15"/>
  <c r="H383" i="15"/>
  <c r="H382" i="15"/>
  <c r="H381" i="15"/>
  <c r="H380" i="15"/>
  <c r="H379" i="15"/>
  <c r="H378" i="15"/>
  <c r="H377" i="15"/>
  <c r="H376" i="15"/>
  <c r="H375" i="15"/>
  <c r="H374" i="15"/>
  <c r="H373" i="15"/>
  <c r="H372" i="15"/>
  <c r="H371" i="15"/>
  <c r="H370" i="15"/>
  <c r="H369" i="15"/>
  <c r="H368" i="15"/>
  <c r="H367" i="15"/>
  <c r="H366" i="15"/>
  <c r="H365" i="15"/>
  <c r="H364" i="15"/>
  <c r="H363" i="15"/>
  <c r="H362" i="15"/>
  <c r="H358" i="15"/>
  <c r="H354" i="15"/>
  <c r="H498" i="15"/>
  <c r="H494" i="15"/>
  <c r="H490" i="15"/>
  <c r="H486" i="15"/>
  <c r="H361" i="15"/>
  <c r="H357" i="15"/>
  <c r="H353" i="15"/>
  <c r="H350" i="15"/>
  <c r="H348" i="15"/>
  <c r="H346" i="15"/>
  <c r="H344" i="15"/>
  <c r="H342" i="15"/>
  <c r="H340" i="15"/>
  <c r="H338" i="15"/>
  <c r="H336" i="15"/>
  <c r="H334" i="15"/>
  <c r="H332" i="15"/>
  <c r="H330" i="15"/>
  <c r="H328" i="15"/>
  <c r="H326" i="15"/>
  <c r="H324" i="15"/>
  <c r="H322" i="15"/>
  <c r="H320" i="15"/>
  <c r="H318" i="15"/>
  <c r="H316" i="15"/>
  <c r="H314" i="15"/>
  <c r="H312" i="15"/>
  <c r="H310" i="15"/>
  <c r="H308" i="15"/>
  <c r="H306" i="15"/>
  <c r="H304" i="15"/>
  <c r="H302" i="15"/>
  <c r="H300" i="15"/>
  <c r="H298" i="15"/>
  <c r="H296" i="15"/>
  <c r="H294" i="15"/>
  <c r="H292" i="15"/>
  <c r="H290" i="15"/>
  <c r="H288" i="15"/>
  <c r="H286" i="15"/>
  <c r="H284" i="15"/>
  <c r="H282" i="15"/>
  <c r="H280" i="15"/>
  <c r="H278" i="15"/>
  <c r="H276" i="15"/>
  <c r="H274" i="15"/>
  <c r="H272" i="15"/>
  <c r="H270" i="15"/>
  <c r="H268" i="15"/>
  <c r="H266" i="15"/>
  <c r="H264" i="15"/>
  <c r="H262" i="15"/>
  <c r="H260" i="15"/>
  <c r="H258" i="15"/>
  <c r="H256" i="15"/>
  <c r="H254" i="15"/>
  <c r="H252" i="15"/>
  <c r="H250" i="15"/>
  <c r="H248" i="15"/>
  <c r="H246" i="15"/>
  <c r="H244" i="15"/>
  <c r="H242" i="15"/>
  <c r="H240" i="15"/>
  <c r="H238" i="15"/>
  <c r="H236" i="15"/>
  <c r="H234" i="15"/>
  <c r="H232" i="15"/>
  <c r="H230" i="15"/>
  <c r="H228" i="15"/>
  <c r="H226" i="15"/>
  <c r="H224" i="15"/>
  <c r="H222" i="15"/>
  <c r="H220" i="15"/>
  <c r="H218" i="15"/>
  <c r="H216" i="15"/>
  <c r="H214" i="15"/>
  <c r="H212" i="15"/>
  <c r="H210" i="15"/>
  <c r="H208" i="15"/>
  <c r="H206" i="15"/>
  <c r="H204" i="15"/>
  <c r="H202" i="15"/>
  <c r="H200" i="15"/>
  <c r="H198" i="15"/>
  <c r="H196" i="15"/>
  <c r="H194" i="15"/>
  <c r="H192" i="15"/>
  <c r="H190" i="15"/>
  <c r="H188" i="15"/>
  <c r="H186" i="15"/>
  <c r="H184" i="15"/>
  <c r="H182" i="15"/>
  <c r="H180" i="15"/>
  <c r="H178" i="15"/>
  <c r="H176" i="15"/>
  <c r="H174" i="15"/>
  <c r="H172" i="15"/>
  <c r="H170" i="15"/>
  <c r="H168" i="15"/>
  <c r="H166" i="15"/>
  <c r="H164" i="15"/>
  <c r="H162" i="15"/>
  <c r="H160" i="15"/>
  <c r="H158" i="15"/>
  <c r="H156" i="15"/>
  <c r="H154" i="15"/>
  <c r="H152" i="15"/>
  <c r="H150" i="15"/>
  <c r="H148" i="15"/>
  <c r="H146" i="15"/>
  <c r="H144" i="15"/>
  <c r="H142" i="15"/>
  <c r="H140" i="15"/>
  <c r="H138" i="15"/>
  <c r="H136" i="15"/>
  <c r="H134" i="15"/>
  <c r="H132" i="15"/>
  <c r="H130" i="15"/>
  <c r="H128" i="15"/>
  <c r="H126" i="15"/>
  <c r="H124" i="15"/>
  <c r="H122" i="15"/>
  <c r="H120" i="15"/>
  <c r="H118" i="15"/>
  <c r="H116" i="15"/>
  <c r="H114" i="15"/>
  <c r="H112" i="15"/>
  <c r="H110" i="15"/>
  <c r="H108" i="15"/>
  <c r="H106" i="15"/>
  <c r="H104" i="15"/>
  <c r="H102" i="15"/>
  <c r="H100" i="15"/>
  <c r="H98" i="15"/>
  <c r="H96" i="15"/>
  <c r="H94" i="15"/>
  <c r="H92" i="15"/>
  <c r="H90" i="15"/>
  <c r="H88" i="15"/>
  <c r="H86" i="15"/>
  <c r="H84" i="15"/>
  <c r="H82" i="15"/>
  <c r="H80" i="15"/>
  <c r="H78" i="15"/>
  <c r="H76" i="15"/>
  <c r="H74" i="15"/>
  <c r="H72" i="15"/>
  <c r="H70" i="15"/>
  <c r="H68" i="15"/>
  <c r="H66" i="15"/>
  <c r="H64" i="15"/>
  <c r="H62" i="15"/>
  <c r="H60" i="15"/>
  <c r="H58" i="15"/>
  <c r="H56" i="15"/>
  <c r="H54" i="15"/>
  <c r="H52" i="15"/>
  <c r="H50" i="15"/>
  <c r="H48" i="15"/>
  <c r="H46" i="15"/>
  <c r="H44" i="15"/>
  <c r="H42" i="15"/>
  <c r="H40" i="15"/>
  <c r="H38" i="15"/>
  <c r="C6" i="15"/>
  <c r="C8" i="15" s="1"/>
  <c r="H482" i="15"/>
  <c r="H478" i="15"/>
  <c r="H474" i="15"/>
  <c r="H470" i="15"/>
  <c r="H466" i="15"/>
  <c r="H462" i="15"/>
  <c r="H458" i="15"/>
  <c r="H454" i="15"/>
  <c r="H450" i="15"/>
  <c r="H446" i="15"/>
  <c r="H442" i="15"/>
  <c r="H438" i="15"/>
  <c r="H434" i="15"/>
  <c r="H430" i="15"/>
  <c r="H426" i="15"/>
  <c r="H422" i="15"/>
  <c r="H418" i="15"/>
  <c r="H414" i="15"/>
  <c r="H410" i="15"/>
  <c r="H406" i="15"/>
  <c r="H402" i="15"/>
  <c r="H398" i="15"/>
  <c r="H394" i="15"/>
  <c r="H390" i="15"/>
  <c r="H386" i="15"/>
  <c r="H360" i="15"/>
  <c r="H356" i="15"/>
  <c r="H352" i="15"/>
  <c r="H37" i="15"/>
  <c r="H35" i="15"/>
  <c r="H34" i="15"/>
  <c r="H33" i="15"/>
  <c r="H32" i="15"/>
  <c r="H31" i="15"/>
  <c r="H30" i="15"/>
  <c r="C22" i="9" l="1"/>
  <c r="C9" i="16"/>
  <c r="C19" i="16" s="1"/>
  <c r="C21" i="16" s="1"/>
  <c r="C24" i="16"/>
  <c r="C24" i="15"/>
  <c r="C9" i="15"/>
  <c r="C19" i="15" s="1"/>
  <c r="C21" i="15" s="1"/>
  <c r="C24" i="14"/>
  <c r="C9" i="14"/>
  <c r="C19" i="14" s="1"/>
  <c r="C21" i="14" s="1"/>
  <c r="E689" i="14" l="1"/>
  <c r="F689" i="14" s="1"/>
  <c r="G689" i="14" s="1"/>
  <c r="C664" i="13" s="1"/>
  <c r="E686" i="14"/>
  <c r="F686" i="14" s="1"/>
  <c r="G686" i="14" s="1"/>
  <c r="C661" i="13" s="1"/>
  <c r="E684" i="14"/>
  <c r="F684" i="14" s="1"/>
  <c r="G684" i="14" s="1"/>
  <c r="C659" i="13" s="1"/>
  <c r="E682" i="14"/>
  <c r="F682" i="14" s="1"/>
  <c r="G682" i="14" s="1"/>
  <c r="C657" i="13" s="1"/>
  <c r="E680" i="14"/>
  <c r="F680" i="14" s="1"/>
  <c r="G680" i="14" s="1"/>
  <c r="C655" i="13" s="1"/>
  <c r="E678" i="14"/>
  <c r="F678" i="14" s="1"/>
  <c r="G678" i="14" s="1"/>
  <c r="C653" i="13" s="1"/>
  <c r="E676" i="14"/>
  <c r="F676" i="14" s="1"/>
  <c r="G676" i="14" s="1"/>
  <c r="C651" i="13" s="1"/>
  <c r="E674" i="14"/>
  <c r="F674" i="14" s="1"/>
  <c r="G674" i="14" s="1"/>
  <c r="C649" i="13" s="1"/>
  <c r="E672" i="14"/>
  <c r="F672" i="14" s="1"/>
  <c r="G672" i="14" s="1"/>
  <c r="C647" i="13" s="1"/>
  <c r="E670" i="14"/>
  <c r="F670" i="14" s="1"/>
  <c r="G670" i="14" s="1"/>
  <c r="C645" i="13" s="1"/>
  <c r="E668" i="14"/>
  <c r="F668" i="14" s="1"/>
  <c r="G668" i="14" s="1"/>
  <c r="C643" i="13" s="1"/>
  <c r="E666" i="14"/>
  <c r="F666" i="14" s="1"/>
  <c r="G666" i="14" s="1"/>
  <c r="C641" i="13" s="1"/>
  <c r="E664" i="14"/>
  <c r="F664" i="14" s="1"/>
  <c r="G664" i="14" s="1"/>
  <c r="C639" i="13" s="1"/>
  <c r="E662" i="14"/>
  <c r="F662" i="14" s="1"/>
  <c r="G662" i="14" s="1"/>
  <c r="C637" i="13" s="1"/>
  <c r="E660" i="14"/>
  <c r="F660" i="14" s="1"/>
  <c r="G660" i="14" s="1"/>
  <c r="C635" i="13" s="1"/>
  <c r="E658" i="14"/>
  <c r="F658" i="14" s="1"/>
  <c r="G658" i="14" s="1"/>
  <c r="C633" i="13" s="1"/>
  <c r="E656" i="14"/>
  <c r="F656" i="14" s="1"/>
  <c r="G656" i="14" s="1"/>
  <c r="C631" i="13" s="1"/>
  <c r="E654" i="14"/>
  <c r="F654" i="14" s="1"/>
  <c r="G654" i="14" s="1"/>
  <c r="C629" i="13" s="1"/>
  <c r="E652" i="14"/>
  <c r="F652" i="14" s="1"/>
  <c r="G652" i="14" s="1"/>
  <c r="C627" i="13" s="1"/>
  <c r="E650" i="14"/>
  <c r="F650" i="14" s="1"/>
  <c r="G650" i="14" s="1"/>
  <c r="C625" i="13" s="1"/>
  <c r="E648" i="14"/>
  <c r="F648" i="14" s="1"/>
  <c r="G648" i="14" s="1"/>
  <c r="C623" i="13" s="1"/>
  <c r="E646" i="14"/>
  <c r="F646" i="14" s="1"/>
  <c r="G646" i="14" s="1"/>
  <c r="C621" i="13" s="1"/>
  <c r="E644" i="14"/>
  <c r="F644" i="14" s="1"/>
  <c r="G644" i="14" s="1"/>
  <c r="C619" i="13" s="1"/>
  <c r="E642" i="14"/>
  <c r="F642" i="14" s="1"/>
  <c r="G642" i="14" s="1"/>
  <c r="C617" i="13" s="1"/>
  <c r="E640" i="14"/>
  <c r="F640" i="14" s="1"/>
  <c r="G640" i="14" s="1"/>
  <c r="C615" i="13" s="1"/>
  <c r="E638" i="14"/>
  <c r="F638" i="14" s="1"/>
  <c r="G638" i="14" s="1"/>
  <c r="C613" i="13" s="1"/>
  <c r="E636" i="14"/>
  <c r="F636" i="14" s="1"/>
  <c r="G636" i="14" s="1"/>
  <c r="C611" i="13" s="1"/>
  <c r="E634" i="14"/>
  <c r="F634" i="14" s="1"/>
  <c r="G634" i="14" s="1"/>
  <c r="C609" i="13" s="1"/>
  <c r="E632" i="14"/>
  <c r="F632" i="14" s="1"/>
  <c r="G632" i="14" s="1"/>
  <c r="C607" i="13" s="1"/>
  <c r="E630" i="14"/>
  <c r="F630" i="14" s="1"/>
  <c r="G630" i="14" s="1"/>
  <c r="C605" i="13" s="1"/>
  <c r="E628" i="14"/>
  <c r="F628" i="14" s="1"/>
  <c r="G628" i="14" s="1"/>
  <c r="C603" i="13" s="1"/>
  <c r="E626" i="14"/>
  <c r="F626" i="14" s="1"/>
  <c r="G626" i="14" s="1"/>
  <c r="C601" i="13" s="1"/>
  <c r="E624" i="14"/>
  <c r="F624" i="14" s="1"/>
  <c r="G624" i="14" s="1"/>
  <c r="C599" i="13" s="1"/>
  <c r="E622" i="14"/>
  <c r="F622" i="14" s="1"/>
  <c r="G622" i="14" s="1"/>
  <c r="C597" i="13" s="1"/>
  <c r="E620" i="14"/>
  <c r="F620" i="14" s="1"/>
  <c r="G620" i="14" s="1"/>
  <c r="C595" i="13" s="1"/>
  <c r="E618" i="14"/>
  <c r="F618" i="14" s="1"/>
  <c r="G618" i="14" s="1"/>
  <c r="C593" i="13" s="1"/>
  <c r="E616" i="14"/>
  <c r="F616" i="14" s="1"/>
  <c r="G616" i="14" s="1"/>
  <c r="C591" i="13" s="1"/>
  <c r="E614" i="14"/>
  <c r="F614" i="14" s="1"/>
  <c r="G614" i="14" s="1"/>
  <c r="C589" i="13" s="1"/>
  <c r="E612" i="14"/>
  <c r="F612" i="14" s="1"/>
  <c r="G612" i="14" s="1"/>
  <c r="C587" i="13" s="1"/>
  <c r="E610" i="14"/>
  <c r="F610" i="14" s="1"/>
  <c r="G610" i="14" s="1"/>
  <c r="C585" i="13" s="1"/>
  <c r="E608" i="14"/>
  <c r="F608" i="14" s="1"/>
  <c r="G608" i="14" s="1"/>
  <c r="C583" i="13" s="1"/>
  <c r="E606" i="14"/>
  <c r="F606" i="14" s="1"/>
  <c r="G606" i="14" s="1"/>
  <c r="C581" i="13" s="1"/>
  <c r="E604" i="14"/>
  <c r="F604" i="14" s="1"/>
  <c r="G604" i="14" s="1"/>
  <c r="C579" i="13" s="1"/>
  <c r="E602" i="14"/>
  <c r="F602" i="14" s="1"/>
  <c r="G602" i="14" s="1"/>
  <c r="C577" i="13" s="1"/>
  <c r="E600" i="14"/>
  <c r="F600" i="14" s="1"/>
  <c r="G600" i="14" s="1"/>
  <c r="C575" i="13" s="1"/>
  <c r="E598" i="14"/>
  <c r="F598" i="14" s="1"/>
  <c r="G598" i="14" s="1"/>
  <c r="C573" i="13" s="1"/>
  <c r="E596" i="14"/>
  <c r="F596" i="14" s="1"/>
  <c r="G596" i="14" s="1"/>
  <c r="C571" i="13" s="1"/>
  <c r="E594" i="14"/>
  <c r="F594" i="14" s="1"/>
  <c r="G594" i="14" s="1"/>
  <c r="C569" i="13" s="1"/>
  <c r="E592" i="14"/>
  <c r="F592" i="14" s="1"/>
  <c r="G592" i="14" s="1"/>
  <c r="C567" i="13" s="1"/>
  <c r="E590" i="14"/>
  <c r="F590" i="14" s="1"/>
  <c r="G590" i="14" s="1"/>
  <c r="C565" i="13" s="1"/>
  <c r="E588" i="14"/>
  <c r="F588" i="14" s="1"/>
  <c r="G588" i="14" s="1"/>
  <c r="C563" i="13" s="1"/>
  <c r="E586" i="14"/>
  <c r="F586" i="14" s="1"/>
  <c r="G586" i="14" s="1"/>
  <c r="C561" i="13" s="1"/>
  <c r="E584" i="14"/>
  <c r="F584" i="14" s="1"/>
  <c r="G584" i="14" s="1"/>
  <c r="C559" i="13" s="1"/>
  <c r="E582" i="14"/>
  <c r="F582" i="14" s="1"/>
  <c r="G582" i="14" s="1"/>
  <c r="C557" i="13" s="1"/>
  <c r="E580" i="14"/>
  <c r="F580" i="14" s="1"/>
  <c r="G580" i="14" s="1"/>
  <c r="C555" i="13" s="1"/>
  <c r="E578" i="14"/>
  <c r="F578" i="14" s="1"/>
  <c r="G578" i="14" s="1"/>
  <c r="C553" i="13" s="1"/>
  <c r="E576" i="14"/>
  <c r="F576" i="14" s="1"/>
  <c r="G576" i="14" s="1"/>
  <c r="C551" i="13" s="1"/>
  <c r="E574" i="14"/>
  <c r="F574" i="14" s="1"/>
  <c r="G574" i="14" s="1"/>
  <c r="C549" i="13" s="1"/>
  <c r="E572" i="14"/>
  <c r="F572" i="14" s="1"/>
  <c r="G572" i="14" s="1"/>
  <c r="C547" i="13" s="1"/>
  <c r="E570" i="14"/>
  <c r="F570" i="14" s="1"/>
  <c r="G570" i="14" s="1"/>
  <c r="C545" i="13" s="1"/>
  <c r="E568" i="14"/>
  <c r="F568" i="14" s="1"/>
  <c r="G568" i="14" s="1"/>
  <c r="C543" i="13" s="1"/>
  <c r="E566" i="14"/>
  <c r="F566" i="14" s="1"/>
  <c r="G566" i="14" s="1"/>
  <c r="C541" i="13" s="1"/>
  <c r="E564" i="14"/>
  <c r="F564" i="14" s="1"/>
  <c r="G564" i="14" s="1"/>
  <c r="C539" i="13" s="1"/>
  <c r="E562" i="14"/>
  <c r="F562" i="14" s="1"/>
  <c r="G562" i="14" s="1"/>
  <c r="C537" i="13" s="1"/>
  <c r="E560" i="14"/>
  <c r="F560" i="14" s="1"/>
  <c r="G560" i="14" s="1"/>
  <c r="C535" i="13" s="1"/>
  <c r="E558" i="14"/>
  <c r="F558" i="14" s="1"/>
  <c r="G558" i="14" s="1"/>
  <c r="C533" i="13" s="1"/>
  <c r="E556" i="14"/>
  <c r="F556" i="14" s="1"/>
  <c r="G556" i="14" s="1"/>
  <c r="C531" i="13" s="1"/>
  <c r="E554" i="14"/>
  <c r="F554" i="14" s="1"/>
  <c r="G554" i="14" s="1"/>
  <c r="C529" i="13" s="1"/>
  <c r="E552" i="14"/>
  <c r="F552" i="14" s="1"/>
  <c r="G552" i="14" s="1"/>
  <c r="C527" i="13" s="1"/>
  <c r="E550" i="14"/>
  <c r="F550" i="14" s="1"/>
  <c r="G550" i="14" s="1"/>
  <c r="C525" i="13" s="1"/>
  <c r="E548" i="14"/>
  <c r="F548" i="14" s="1"/>
  <c r="G548" i="14" s="1"/>
  <c r="C523" i="13" s="1"/>
  <c r="E546" i="14"/>
  <c r="F546" i="14" s="1"/>
  <c r="G546" i="14" s="1"/>
  <c r="C521" i="13" s="1"/>
  <c r="E544" i="14"/>
  <c r="F544" i="14" s="1"/>
  <c r="G544" i="14" s="1"/>
  <c r="C519" i="13" s="1"/>
  <c r="E542" i="14"/>
  <c r="F542" i="14" s="1"/>
  <c r="G542" i="14" s="1"/>
  <c r="C517" i="13" s="1"/>
  <c r="E540" i="14"/>
  <c r="F540" i="14" s="1"/>
  <c r="G540" i="14" s="1"/>
  <c r="C515" i="13" s="1"/>
  <c r="E538" i="14"/>
  <c r="F538" i="14" s="1"/>
  <c r="G538" i="14" s="1"/>
  <c r="C513" i="13" s="1"/>
  <c r="E536" i="14"/>
  <c r="F536" i="14" s="1"/>
  <c r="G536" i="14" s="1"/>
  <c r="C511" i="13" s="1"/>
  <c r="E534" i="14"/>
  <c r="F534" i="14" s="1"/>
  <c r="G534" i="14" s="1"/>
  <c r="C509" i="13" s="1"/>
  <c r="E532" i="14"/>
  <c r="F532" i="14" s="1"/>
  <c r="G532" i="14" s="1"/>
  <c r="C507" i="13" s="1"/>
  <c r="E530" i="14"/>
  <c r="F530" i="14" s="1"/>
  <c r="G530" i="14" s="1"/>
  <c r="C505" i="13" s="1"/>
  <c r="E528" i="14"/>
  <c r="F528" i="14" s="1"/>
  <c r="G528" i="14" s="1"/>
  <c r="C503" i="13" s="1"/>
  <c r="E526" i="14"/>
  <c r="F526" i="14" s="1"/>
  <c r="G526" i="14" s="1"/>
  <c r="C501" i="13" s="1"/>
  <c r="E524" i="14"/>
  <c r="F524" i="14" s="1"/>
  <c r="G524" i="14" s="1"/>
  <c r="C499" i="13" s="1"/>
  <c r="E522" i="14"/>
  <c r="F522" i="14" s="1"/>
  <c r="G522" i="14" s="1"/>
  <c r="C497" i="13" s="1"/>
  <c r="E520" i="14"/>
  <c r="F520" i="14" s="1"/>
  <c r="G520" i="14" s="1"/>
  <c r="C495" i="13" s="1"/>
  <c r="E518" i="14"/>
  <c r="F518" i="14" s="1"/>
  <c r="G518" i="14" s="1"/>
  <c r="C493" i="13" s="1"/>
  <c r="E516" i="14"/>
  <c r="F516" i="14" s="1"/>
  <c r="G516" i="14" s="1"/>
  <c r="C491" i="13" s="1"/>
  <c r="E514" i="14"/>
  <c r="F514" i="14" s="1"/>
  <c r="G514" i="14" s="1"/>
  <c r="C489" i="13" s="1"/>
  <c r="E512" i="14"/>
  <c r="F512" i="14" s="1"/>
  <c r="G512" i="14" s="1"/>
  <c r="C487" i="13" s="1"/>
  <c r="E510" i="14"/>
  <c r="F510" i="14" s="1"/>
  <c r="G510" i="14" s="1"/>
  <c r="C485" i="13" s="1"/>
  <c r="E508" i="14"/>
  <c r="F508" i="14" s="1"/>
  <c r="G508" i="14" s="1"/>
  <c r="C483" i="13" s="1"/>
  <c r="E506" i="14"/>
  <c r="F506" i="14" s="1"/>
  <c r="G506" i="14" s="1"/>
  <c r="C481" i="13" s="1"/>
  <c r="E504" i="14"/>
  <c r="F504" i="14" s="1"/>
  <c r="G504" i="14" s="1"/>
  <c r="C479" i="13" s="1"/>
  <c r="E502" i="14"/>
  <c r="F502" i="14" s="1"/>
  <c r="G502" i="14" s="1"/>
  <c r="C477" i="13" s="1"/>
  <c r="E500" i="14"/>
  <c r="F500" i="14" s="1"/>
  <c r="G500" i="14" s="1"/>
  <c r="C475" i="13" s="1"/>
  <c r="E498" i="14"/>
  <c r="F498" i="14" s="1"/>
  <c r="G498" i="14" s="1"/>
  <c r="C473" i="13" s="1"/>
  <c r="E496" i="14"/>
  <c r="F496" i="14" s="1"/>
  <c r="G496" i="14" s="1"/>
  <c r="C471" i="13" s="1"/>
  <c r="E494" i="14"/>
  <c r="F494" i="14" s="1"/>
  <c r="G494" i="14" s="1"/>
  <c r="C469" i="13" s="1"/>
  <c r="E492" i="14"/>
  <c r="F492" i="14" s="1"/>
  <c r="G492" i="14" s="1"/>
  <c r="C467" i="13" s="1"/>
  <c r="E490" i="14"/>
  <c r="F490" i="14" s="1"/>
  <c r="G490" i="14" s="1"/>
  <c r="C465" i="13" s="1"/>
  <c r="E488" i="14"/>
  <c r="F488" i="14" s="1"/>
  <c r="G488" i="14" s="1"/>
  <c r="C463" i="13" s="1"/>
  <c r="E486" i="14"/>
  <c r="F486" i="14" s="1"/>
  <c r="G486" i="14" s="1"/>
  <c r="C461" i="13" s="1"/>
  <c r="E484" i="14"/>
  <c r="F484" i="14" s="1"/>
  <c r="G484" i="14" s="1"/>
  <c r="C459" i="13" s="1"/>
  <c r="E482" i="14"/>
  <c r="F482" i="14" s="1"/>
  <c r="G482" i="14" s="1"/>
  <c r="C457" i="13" s="1"/>
  <c r="E480" i="14"/>
  <c r="F480" i="14" s="1"/>
  <c r="G480" i="14" s="1"/>
  <c r="C455" i="13" s="1"/>
  <c r="E478" i="14"/>
  <c r="F478" i="14" s="1"/>
  <c r="G478" i="14" s="1"/>
  <c r="C453" i="13" s="1"/>
  <c r="E476" i="14"/>
  <c r="F476" i="14" s="1"/>
  <c r="G476" i="14" s="1"/>
  <c r="C451" i="13" s="1"/>
  <c r="E474" i="14"/>
  <c r="F474" i="14" s="1"/>
  <c r="G474" i="14" s="1"/>
  <c r="C449" i="13" s="1"/>
  <c r="E472" i="14"/>
  <c r="F472" i="14" s="1"/>
  <c r="G472" i="14" s="1"/>
  <c r="C447" i="13" s="1"/>
  <c r="E470" i="14"/>
  <c r="F470" i="14" s="1"/>
  <c r="G470" i="14" s="1"/>
  <c r="C445" i="13" s="1"/>
  <c r="E468" i="14"/>
  <c r="F468" i="14" s="1"/>
  <c r="G468" i="14" s="1"/>
  <c r="C443" i="13" s="1"/>
  <c r="E466" i="14"/>
  <c r="F466" i="14" s="1"/>
  <c r="G466" i="14" s="1"/>
  <c r="C441" i="13" s="1"/>
  <c r="E464" i="14"/>
  <c r="F464" i="14" s="1"/>
  <c r="G464" i="14" s="1"/>
  <c r="C439" i="13" s="1"/>
  <c r="E462" i="14"/>
  <c r="F462" i="14" s="1"/>
  <c r="G462" i="14" s="1"/>
  <c r="C437" i="13" s="1"/>
  <c r="E460" i="14"/>
  <c r="F460" i="14" s="1"/>
  <c r="G460" i="14" s="1"/>
  <c r="C435" i="13" s="1"/>
  <c r="E458" i="14"/>
  <c r="F458" i="14" s="1"/>
  <c r="G458" i="14" s="1"/>
  <c r="C433" i="13" s="1"/>
  <c r="E456" i="14"/>
  <c r="F456" i="14" s="1"/>
  <c r="G456" i="14" s="1"/>
  <c r="C431" i="13" s="1"/>
  <c r="E454" i="14"/>
  <c r="F454" i="14" s="1"/>
  <c r="G454" i="14" s="1"/>
  <c r="C429" i="13" s="1"/>
  <c r="E452" i="14"/>
  <c r="F452" i="14" s="1"/>
  <c r="G452" i="14" s="1"/>
  <c r="C427" i="13" s="1"/>
  <c r="E450" i="14"/>
  <c r="F450" i="14" s="1"/>
  <c r="G450" i="14" s="1"/>
  <c r="C425" i="13" s="1"/>
  <c r="E448" i="14"/>
  <c r="F448" i="14" s="1"/>
  <c r="G448" i="14" s="1"/>
  <c r="C423" i="13" s="1"/>
  <c r="E446" i="14"/>
  <c r="F446" i="14" s="1"/>
  <c r="G446" i="14" s="1"/>
  <c r="C421" i="13" s="1"/>
  <c r="E444" i="14"/>
  <c r="F444" i="14" s="1"/>
  <c r="G444" i="14" s="1"/>
  <c r="C419" i="13" s="1"/>
  <c r="E442" i="14"/>
  <c r="F442" i="14" s="1"/>
  <c r="G442" i="14" s="1"/>
  <c r="C417" i="13" s="1"/>
  <c r="E440" i="14"/>
  <c r="F440" i="14" s="1"/>
  <c r="G440" i="14" s="1"/>
  <c r="C415" i="13" s="1"/>
  <c r="E438" i="14"/>
  <c r="F438" i="14" s="1"/>
  <c r="G438" i="14" s="1"/>
  <c r="C413" i="13" s="1"/>
  <c r="E436" i="14"/>
  <c r="F436" i="14" s="1"/>
  <c r="G436" i="14" s="1"/>
  <c r="C411" i="13" s="1"/>
  <c r="E434" i="14"/>
  <c r="F434" i="14" s="1"/>
  <c r="G434" i="14" s="1"/>
  <c r="C409" i="13" s="1"/>
  <c r="E432" i="14"/>
  <c r="F432" i="14" s="1"/>
  <c r="G432" i="14" s="1"/>
  <c r="C407" i="13" s="1"/>
  <c r="E430" i="14"/>
  <c r="F430" i="14" s="1"/>
  <c r="G430" i="14" s="1"/>
  <c r="C405" i="13" s="1"/>
  <c r="E428" i="14"/>
  <c r="F428" i="14" s="1"/>
  <c r="G428" i="14" s="1"/>
  <c r="C403" i="13" s="1"/>
  <c r="E426" i="14"/>
  <c r="F426" i="14" s="1"/>
  <c r="G426" i="14" s="1"/>
  <c r="C401" i="13" s="1"/>
  <c r="E424" i="14"/>
  <c r="F424" i="14" s="1"/>
  <c r="G424" i="14" s="1"/>
  <c r="C399" i="13" s="1"/>
  <c r="E422" i="14"/>
  <c r="F422" i="14" s="1"/>
  <c r="G422" i="14" s="1"/>
  <c r="C397" i="13" s="1"/>
  <c r="E420" i="14"/>
  <c r="F420" i="14" s="1"/>
  <c r="G420" i="14" s="1"/>
  <c r="C395" i="13" s="1"/>
  <c r="E418" i="14"/>
  <c r="F418" i="14" s="1"/>
  <c r="G418" i="14" s="1"/>
  <c r="C393" i="13" s="1"/>
  <c r="E416" i="14"/>
  <c r="F416" i="14" s="1"/>
  <c r="G416" i="14" s="1"/>
  <c r="C391" i="13" s="1"/>
  <c r="E414" i="14"/>
  <c r="F414" i="14" s="1"/>
  <c r="G414" i="14" s="1"/>
  <c r="C389" i="13" s="1"/>
  <c r="E412" i="14"/>
  <c r="F412" i="14" s="1"/>
  <c r="G412" i="14" s="1"/>
  <c r="C387" i="13" s="1"/>
  <c r="E410" i="14"/>
  <c r="F410" i="14" s="1"/>
  <c r="G410" i="14" s="1"/>
  <c r="C385" i="13" s="1"/>
  <c r="E408" i="14"/>
  <c r="F408" i="14" s="1"/>
  <c r="G408" i="14" s="1"/>
  <c r="C383" i="13" s="1"/>
  <c r="E406" i="14"/>
  <c r="F406" i="14" s="1"/>
  <c r="G406" i="14" s="1"/>
  <c r="C381" i="13" s="1"/>
  <c r="E404" i="14"/>
  <c r="F404" i="14" s="1"/>
  <c r="G404" i="14" s="1"/>
  <c r="C379" i="13" s="1"/>
  <c r="E402" i="14"/>
  <c r="F402" i="14" s="1"/>
  <c r="G402" i="14" s="1"/>
  <c r="C377" i="13" s="1"/>
  <c r="E400" i="14"/>
  <c r="F400" i="14" s="1"/>
  <c r="G400" i="14" s="1"/>
  <c r="C375" i="13" s="1"/>
  <c r="E398" i="14"/>
  <c r="F398" i="14" s="1"/>
  <c r="G398" i="14" s="1"/>
  <c r="C373" i="13" s="1"/>
  <c r="E396" i="14"/>
  <c r="F396" i="14" s="1"/>
  <c r="G396" i="14" s="1"/>
  <c r="C371" i="13" s="1"/>
  <c r="E394" i="14"/>
  <c r="F394" i="14" s="1"/>
  <c r="G394" i="14" s="1"/>
  <c r="C369" i="13" s="1"/>
  <c r="E392" i="14"/>
  <c r="F392" i="14" s="1"/>
  <c r="G392" i="14" s="1"/>
  <c r="C367" i="13" s="1"/>
  <c r="E390" i="14"/>
  <c r="F390" i="14" s="1"/>
  <c r="G390" i="14" s="1"/>
  <c r="C365" i="13" s="1"/>
  <c r="E388" i="14"/>
  <c r="F388" i="14" s="1"/>
  <c r="G388" i="14" s="1"/>
  <c r="C363" i="13" s="1"/>
  <c r="E386" i="14"/>
  <c r="F386" i="14" s="1"/>
  <c r="G386" i="14" s="1"/>
  <c r="C361" i="13" s="1"/>
  <c r="E687" i="14"/>
  <c r="F687" i="14" s="1"/>
  <c r="G687" i="14" s="1"/>
  <c r="C662" i="13" s="1"/>
  <c r="E685" i="14"/>
  <c r="F685" i="14" s="1"/>
  <c r="G685" i="14" s="1"/>
  <c r="C660" i="13" s="1"/>
  <c r="E683" i="14"/>
  <c r="F683" i="14" s="1"/>
  <c r="G683" i="14" s="1"/>
  <c r="C658" i="13" s="1"/>
  <c r="E681" i="14"/>
  <c r="F681" i="14" s="1"/>
  <c r="G681" i="14" s="1"/>
  <c r="C656" i="13" s="1"/>
  <c r="E679" i="14"/>
  <c r="F679" i="14" s="1"/>
  <c r="G679" i="14" s="1"/>
  <c r="C654" i="13" s="1"/>
  <c r="E677" i="14"/>
  <c r="F677" i="14" s="1"/>
  <c r="G677" i="14" s="1"/>
  <c r="C652" i="13" s="1"/>
  <c r="E675" i="14"/>
  <c r="F675" i="14" s="1"/>
  <c r="G675" i="14" s="1"/>
  <c r="C650" i="13" s="1"/>
  <c r="E673" i="14"/>
  <c r="F673" i="14" s="1"/>
  <c r="G673" i="14" s="1"/>
  <c r="C648" i="13" s="1"/>
  <c r="E671" i="14"/>
  <c r="F671" i="14" s="1"/>
  <c r="G671" i="14" s="1"/>
  <c r="C646" i="13" s="1"/>
  <c r="E669" i="14"/>
  <c r="F669" i="14" s="1"/>
  <c r="G669" i="14" s="1"/>
  <c r="C644" i="13" s="1"/>
  <c r="E667" i="14"/>
  <c r="F667" i="14" s="1"/>
  <c r="G667" i="14" s="1"/>
  <c r="C642" i="13" s="1"/>
  <c r="E665" i="14"/>
  <c r="F665" i="14" s="1"/>
  <c r="G665" i="14" s="1"/>
  <c r="C640" i="13" s="1"/>
  <c r="E663" i="14"/>
  <c r="F663" i="14" s="1"/>
  <c r="G663" i="14" s="1"/>
  <c r="C638" i="13" s="1"/>
  <c r="E661" i="14"/>
  <c r="F661" i="14" s="1"/>
  <c r="G661" i="14" s="1"/>
  <c r="C636" i="13" s="1"/>
  <c r="E659" i="14"/>
  <c r="F659" i="14" s="1"/>
  <c r="G659" i="14" s="1"/>
  <c r="C634" i="13" s="1"/>
  <c r="E657" i="14"/>
  <c r="F657" i="14" s="1"/>
  <c r="G657" i="14" s="1"/>
  <c r="C632" i="13" s="1"/>
  <c r="E655" i="14"/>
  <c r="F655" i="14" s="1"/>
  <c r="G655" i="14" s="1"/>
  <c r="C630" i="13" s="1"/>
  <c r="E653" i="14"/>
  <c r="F653" i="14" s="1"/>
  <c r="G653" i="14" s="1"/>
  <c r="C628" i="13" s="1"/>
  <c r="E651" i="14"/>
  <c r="F651" i="14" s="1"/>
  <c r="G651" i="14" s="1"/>
  <c r="C626" i="13" s="1"/>
  <c r="E649" i="14"/>
  <c r="F649" i="14" s="1"/>
  <c r="G649" i="14" s="1"/>
  <c r="C624" i="13" s="1"/>
  <c r="E647" i="14"/>
  <c r="F647" i="14" s="1"/>
  <c r="G647" i="14" s="1"/>
  <c r="C622" i="13" s="1"/>
  <c r="E645" i="14"/>
  <c r="F645" i="14" s="1"/>
  <c r="G645" i="14" s="1"/>
  <c r="C620" i="13" s="1"/>
  <c r="E643" i="14"/>
  <c r="F643" i="14" s="1"/>
  <c r="G643" i="14" s="1"/>
  <c r="C618" i="13" s="1"/>
  <c r="E641" i="14"/>
  <c r="F641" i="14" s="1"/>
  <c r="G641" i="14" s="1"/>
  <c r="C616" i="13" s="1"/>
  <c r="E639" i="14"/>
  <c r="F639" i="14" s="1"/>
  <c r="G639" i="14" s="1"/>
  <c r="C614" i="13" s="1"/>
  <c r="E637" i="14"/>
  <c r="F637" i="14" s="1"/>
  <c r="G637" i="14" s="1"/>
  <c r="C612" i="13" s="1"/>
  <c r="E635" i="14"/>
  <c r="F635" i="14" s="1"/>
  <c r="G635" i="14" s="1"/>
  <c r="C610" i="13" s="1"/>
  <c r="E633" i="14"/>
  <c r="F633" i="14" s="1"/>
  <c r="G633" i="14" s="1"/>
  <c r="C608" i="13" s="1"/>
  <c r="E631" i="14"/>
  <c r="F631" i="14" s="1"/>
  <c r="G631" i="14" s="1"/>
  <c r="C606" i="13" s="1"/>
  <c r="E629" i="14"/>
  <c r="F629" i="14" s="1"/>
  <c r="G629" i="14" s="1"/>
  <c r="C604" i="13" s="1"/>
  <c r="E627" i="14"/>
  <c r="F627" i="14" s="1"/>
  <c r="G627" i="14" s="1"/>
  <c r="C602" i="13" s="1"/>
  <c r="E625" i="14"/>
  <c r="F625" i="14" s="1"/>
  <c r="G625" i="14" s="1"/>
  <c r="C600" i="13" s="1"/>
  <c r="E623" i="14"/>
  <c r="F623" i="14" s="1"/>
  <c r="G623" i="14" s="1"/>
  <c r="C598" i="13" s="1"/>
  <c r="E621" i="14"/>
  <c r="F621" i="14" s="1"/>
  <c r="G621" i="14" s="1"/>
  <c r="C596" i="13" s="1"/>
  <c r="E619" i="14"/>
  <c r="F619" i="14" s="1"/>
  <c r="G619" i="14" s="1"/>
  <c r="C594" i="13" s="1"/>
  <c r="E617" i="14"/>
  <c r="F617" i="14" s="1"/>
  <c r="G617" i="14" s="1"/>
  <c r="C592" i="13" s="1"/>
  <c r="E615" i="14"/>
  <c r="F615" i="14" s="1"/>
  <c r="G615" i="14" s="1"/>
  <c r="C590" i="13" s="1"/>
  <c r="E613" i="14"/>
  <c r="F613" i="14" s="1"/>
  <c r="G613" i="14" s="1"/>
  <c r="C588" i="13" s="1"/>
  <c r="E611" i="14"/>
  <c r="F611" i="14" s="1"/>
  <c r="G611" i="14" s="1"/>
  <c r="C586" i="13" s="1"/>
  <c r="E609" i="14"/>
  <c r="F609" i="14" s="1"/>
  <c r="G609" i="14" s="1"/>
  <c r="C584" i="13" s="1"/>
  <c r="E607" i="14"/>
  <c r="F607" i="14" s="1"/>
  <c r="G607" i="14" s="1"/>
  <c r="C582" i="13" s="1"/>
  <c r="E605" i="14"/>
  <c r="F605" i="14" s="1"/>
  <c r="G605" i="14" s="1"/>
  <c r="C580" i="13" s="1"/>
  <c r="E603" i="14"/>
  <c r="F603" i="14" s="1"/>
  <c r="G603" i="14" s="1"/>
  <c r="C578" i="13" s="1"/>
  <c r="E601" i="14"/>
  <c r="F601" i="14" s="1"/>
  <c r="G601" i="14" s="1"/>
  <c r="C576" i="13" s="1"/>
  <c r="E599" i="14"/>
  <c r="F599" i="14" s="1"/>
  <c r="G599" i="14" s="1"/>
  <c r="C574" i="13" s="1"/>
  <c r="E597" i="14"/>
  <c r="F597" i="14" s="1"/>
  <c r="G597" i="14" s="1"/>
  <c r="C572" i="13" s="1"/>
  <c r="E595" i="14"/>
  <c r="F595" i="14" s="1"/>
  <c r="G595" i="14" s="1"/>
  <c r="C570" i="13" s="1"/>
  <c r="E593" i="14"/>
  <c r="F593" i="14" s="1"/>
  <c r="G593" i="14" s="1"/>
  <c r="C568" i="13" s="1"/>
  <c r="E591" i="14"/>
  <c r="F591" i="14" s="1"/>
  <c r="G591" i="14" s="1"/>
  <c r="C566" i="13" s="1"/>
  <c r="E589" i="14"/>
  <c r="F589" i="14" s="1"/>
  <c r="G589" i="14" s="1"/>
  <c r="C564" i="13" s="1"/>
  <c r="E587" i="14"/>
  <c r="F587" i="14" s="1"/>
  <c r="G587" i="14" s="1"/>
  <c r="C562" i="13" s="1"/>
  <c r="E585" i="14"/>
  <c r="F585" i="14" s="1"/>
  <c r="G585" i="14" s="1"/>
  <c r="C560" i="13" s="1"/>
  <c r="E583" i="14"/>
  <c r="F583" i="14" s="1"/>
  <c r="G583" i="14" s="1"/>
  <c r="C558" i="13" s="1"/>
  <c r="E581" i="14"/>
  <c r="F581" i="14" s="1"/>
  <c r="G581" i="14" s="1"/>
  <c r="C556" i="13" s="1"/>
  <c r="E579" i="14"/>
  <c r="F579" i="14" s="1"/>
  <c r="G579" i="14" s="1"/>
  <c r="C554" i="13" s="1"/>
  <c r="E577" i="14"/>
  <c r="F577" i="14" s="1"/>
  <c r="G577" i="14" s="1"/>
  <c r="C552" i="13" s="1"/>
  <c r="E575" i="14"/>
  <c r="F575" i="14" s="1"/>
  <c r="G575" i="14" s="1"/>
  <c r="C550" i="13" s="1"/>
  <c r="E573" i="14"/>
  <c r="F573" i="14" s="1"/>
  <c r="G573" i="14" s="1"/>
  <c r="C548" i="13" s="1"/>
  <c r="E571" i="14"/>
  <c r="F571" i="14" s="1"/>
  <c r="G571" i="14" s="1"/>
  <c r="C546" i="13" s="1"/>
  <c r="E569" i="14"/>
  <c r="F569" i="14" s="1"/>
  <c r="G569" i="14" s="1"/>
  <c r="C544" i="13" s="1"/>
  <c r="E567" i="14"/>
  <c r="F567" i="14" s="1"/>
  <c r="G567" i="14" s="1"/>
  <c r="C542" i="13" s="1"/>
  <c r="E565" i="14"/>
  <c r="F565" i="14" s="1"/>
  <c r="G565" i="14" s="1"/>
  <c r="C540" i="13" s="1"/>
  <c r="E563" i="14"/>
  <c r="F563" i="14" s="1"/>
  <c r="G563" i="14" s="1"/>
  <c r="C538" i="13" s="1"/>
  <c r="E561" i="14"/>
  <c r="F561" i="14" s="1"/>
  <c r="G561" i="14" s="1"/>
  <c r="C536" i="13" s="1"/>
  <c r="E559" i="14"/>
  <c r="F559" i="14" s="1"/>
  <c r="G559" i="14" s="1"/>
  <c r="C534" i="13" s="1"/>
  <c r="E557" i="14"/>
  <c r="F557" i="14" s="1"/>
  <c r="G557" i="14" s="1"/>
  <c r="C532" i="13" s="1"/>
  <c r="E555" i="14"/>
  <c r="F555" i="14" s="1"/>
  <c r="G555" i="14" s="1"/>
  <c r="C530" i="13" s="1"/>
  <c r="E553" i="14"/>
  <c r="F553" i="14" s="1"/>
  <c r="G553" i="14" s="1"/>
  <c r="C528" i="13" s="1"/>
  <c r="E551" i="14"/>
  <c r="F551" i="14" s="1"/>
  <c r="G551" i="14" s="1"/>
  <c r="C526" i="13" s="1"/>
  <c r="E549" i="14"/>
  <c r="F549" i="14" s="1"/>
  <c r="G549" i="14" s="1"/>
  <c r="C524" i="13" s="1"/>
  <c r="E547" i="14"/>
  <c r="F547" i="14" s="1"/>
  <c r="G547" i="14" s="1"/>
  <c r="C522" i="13" s="1"/>
  <c r="E545" i="14"/>
  <c r="F545" i="14" s="1"/>
  <c r="G545" i="14" s="1"/>
  <c r="C520" i="13" s="1"/>
  <c r="E543" i="14"/>
  <c r="F543" i="14" s="1"/>
  <c r="G543" i="14" s="1"/>
  <c r="C518" i="13" s="1"/>
  <c r="E541" i="14"/>
  <c r="F541" i="14" s="1"/>
  <c r="G541" i="14" s="1"/>
  <c r="C516" i="13" s="1"/>
  <c r="E539" i="14"/>
  <c r="F539" i="14" s="1"/>
  <c r="G539" i="14" s="1"/>
  <c r="C514" i="13" s="1"/>
  <c r="E537" i="14"/>
  <c r="F537" i="14" s="1"/>
  <c r="G537" i="14" s="1"/>
  <c r="C512" i="13" s="1"/>
  <c r="E535" i="14"/>
  <c r="F535" i="14" s="1"/>
  <c r="G535" i="14" s="1"/>
  <c r="C510" i="13" s="1"/>
  <c r="E533" i="14"/>
  <c r="F533" i="14" s="1"/>
  <c r="G533" i="14" s="1"/>
  <c r="C508" i="13" s="1"/>
  <c r="E531" i="14"/>
  <c r="F531" i="14" s="1"/>
  <c r="G531" i="14" s="1"/>
  <c r="C506" i="13" s="1"/>
  <c r="E529" i="14"/>
  <c r="F529" i="14" s="1"/>
  <c r="G529" i="14" s="1"/>
  <c r="C504" i="13" s="1"/>
  <c r="E527" i="14"/>
  <c r="F527" i="14" s="1"/>
  <c r="G527" i="14" s="1"/>
  <c r="C502" i="13" s="1"/>
  <c r="E525" i="14"/>
  <c r="F525" i="14" s="1"/>
  <c r="G525" i="14" s="1"/>
  <c r="C500" i="13" s="1"/>
  <c r="E523" i="14"/>
  <c r="F523" i="14" s="1"/>
  <c r="G523" i="14" s="1"/>
  <c r="C498" i="13" s="1"/>
  <c r="E521" i="14"/>
  <c r="F521" i="14" s="1"/>
  <c r="G521" i="14" s="1"/>
  <c r="C496" i="13" s="1"/>
  <c r="E519" i="14"/>
  <c r="F519" i="14" s="1"/>
  <c r="G519" i="14" s="1"/>
  <c r="C494" i="13" s="1"/>
  <c r="E517" i="14"/>
  <c r="F517" i="14" s="1"/>
  <c r="G517" i="14" s="1"/>
  <c r="C492" i="13" s="1"/>
  <c r="E515" i="14"/>
  <c r="F515" i="14" s="1"/>
  <c r="G515" i="14" s="1"/>
  <c r="C490" i="13" s="1"/>
  <c r="E513" i="14"/>
  <c r="F513" i="14" s="1"/>
  <c r="G513" i="14" s="1"/>
  <c r="C488" i="13" s="1"/>
  <c r="E511" i="14"/>
  <c r="F511" i="14" s="1"/>
  <c r="G511" i="14" s="1"/>
  <c r="C486" i="13" s="1"/>
  <c r="E509" i="14"/>
  <c r="F509" i="14" s="1"/>
  <c r="G509" i="14" s="1"/>
  <c r="C484" i="13" s="1"/>
  <c r="E507" i="14"/>
  <c r="F507" i="14" s="1"/>
  <c r="G507" i="14" s="1"/>
  <c r="C482" i="13" s="1"/>
  <c r="E505" i="14"/>
  <c r="F505" i="14" s="1"/>
  <c r="G505" i="14" s="1"/>
  <c r="C480" i="13" s="1"/>
  <c r="E503" i="14"/>
  <c r="F503" i="14" s="1"/>
  <c r="G503" i="14" s="1"/>
  <c r="C478" i="13" s="1"/>
  <c r="E501" i="14"/>
  <c r="F501" i="14" s="1"/>
  <c r="G501" i="14" s="1"/>
  <c r="C476" i="13" s="1"/>
  <c r="E499" i="14"/>
  <c r="F499" i="14" s="1"/>
  <c r="G499" i="14" s="1"/>
  <c r="C474" i="13" s="1"/>
  <c r="E497" i="14"/>
  <c r="F497" i="14" s="1"/>
  <c r="G497" i="14" s="1"/>
  <c r="C472" i="13" s="1"/>
  <c r="E495" i="14"/>
  <c r="F495" i="14" s="1"/>
  <c r="G495" i="14" s="1"/>
  <c r="C470" i="13" s="1"/>
  <c r="E493" i="14"/>
  <c r="F493" i="14" s="1"/>
  <c r="G493" i="14" s="1"/>
  <c r="C468" i="13" s="1"/>
  <c r="E491" i="14"/>
  <c r="F491" i="14" s="1"/>
  <c r="G491" i="14" s="1"/>
  <c r="C466" i="13" s="1"/>
  <c r="E489" i="14"/>
  <c r="F489" i="14" s="1"/>
  <c r="G489" i="14" s="1"/>
  <c r="C464" i="13" s="1"/>
  <c r="E487" i="14"/>
  <c r="F487" i="14" s="1"/>
  <c r="G487" i="14" s="1"/>
  <c r="C462" i="13" s="1"/>
  <c r="E485" i="14"/>
  <c r="F485" i="14" s="1"/>
  <c r="G485" i="14" s="1"/>
  <c r="C460" i="13" s="1"/>
  <c r="E483" i="14"/>
  <c r="F483" i="14" s="1"/>
  <c r="G483" i="14" s="1"/>
  <c r="C458" i="13" s="1"/>
  <c r="E481" i="14"/>
  <c r="F481" i="14" s="1"/>
  <c r="G481" i="14" s="1"/>
  <c r="C456" i="13" s="1"/>
  <c r="E479" i="14"/>
  <c r="F479" i="14" s="1"/>
  <c r="G479" i="14" s="1"/>
  <c r="C454" i="13" s="1"/>
  <c r="E477" i="14"/>
  <c r="F477" i="14" s="1"/>
  <c r="G477" i="14" s="1"/>
  <c r="C452" i="13" s="1"/>
  <c r="E475" i="14"/>
  <c r="F475" i="14" s="1"/>
  <c r="G475" i="14" s="1"/>
  <c r="C450" i="13" s="1"/>
  <c r="E473" i="14"/>
  <c r="F473" i="14" s="1"/>
  <c r="G473" i="14" s="1"/>
  <c r="C448" i="13" s="1"/>
  <c r="E471" i="14"/>
  <c r="F471" i="14" s="1"/>
  <c r="G471" i="14" s="1"/>
  <c r="C446" i="13" s="1"/>
  <c r="E469" i="14"/>
  <c r="F469" i="14" s="1"/>
  <c r="G469" i="14" s="1"/>
  <c r="C444" i="13" s="1"/>
  <c r="E467" i="14"/>
  <c r="F467" i="14" s="1"/>
  <c r="G467" i="14" s="1"/>
  <c r="C442" i="13" s="1"/>
  <c r="E465" i="14"/>
  <c r="F465" i="14" s="1"/>
  <c r="G465" i="14" s="1"/>
  <c r="C440" i="13" s="1"/>
  <c r="E463" i="14"/>
  <c r="F463" i="14" s="1"/>
  <c r="G463" i="14" s="1"/>
  <c r="C438" i="13" s="1"/>
  <c r="E461" i="14"/>
  <c r="F461" i="14" s="1"/>
  <c r="G461" i="14" s="1"/>
  <c r="C436" i="13" s="1"/>
  <c r="E459" i="14"/>
  <c r="F459" i="14" s="1"/>
  <c r="G459" i="14" s="1"/>
  <c r="C434" i="13" s="1"/>
  <c r="E457" i="14"/>
  <c r="F457" i="14" s="1"/>
  <c r="G457" i="14" s="1"/>
  <c r="C432" i="13" s="1"/>
  <c r="E455" i="14"/>
  <c r="F455" i="14" s="1"/>
  <c r="G455" i="14" s="1"/>
  <c r="C430" i="13" s="1"/>
  <c r="E453" i="14"/>
  <c r="F453" i="14" s="1"/>
  <c r="G453" i="14" s="1"/>
  <c r="C428" i="13" s="1"/>
  <c r="E451" i="14"/>
  <c r="F451" i="14" s="1"/>
  <c r="G451" i="14" s="1"/>
  <c r="C426" i="13" s="1"/>
  <c r="E449" i="14"/>
  <c r="F449" i="14" s="1"/>
  <c r="G449" i="14" s="1"/>
  <c r="C424" i="13" s="1"/>
  <c r="E447" i="14"/>
  <c r="F447" i="14" s="1"/>
  <c r="G447" i="14" s="1"/>
  <c r="C422" i="13" s="1"/>
  <c r="E445" i="14"/>
  <c r="F445" i="14" s="1"/>
  <c r="G445" i="14" s="1"/>
  <c r="C420" i="13" s="1"/>
  <c r="E443" i="14"/>
  <c r="F443" i="14" s="1"/>
  <c r="G443" i="14" s="1"/>
  <c r="C418" i="13" s="1"/>
  <c r="E441" i="14"/>
  <c r="F441" i="14" s="1"/>
  <c r="G441" i="14" s="1"/>
  <c r="C416" i="13" s="1"/>
  <c r="E439" i="14"/>
  <c r="F439" i="14" s="1"/>
  <c r="G439" i="14" s="1"/>
  <c r="C414" i="13" s="1"/>
  <c r="E437" i="14"/>
  <c r="F437" i="14" s="1"/>
  <c r="G437" i="14" s="1"/>
  <c r="C412" i="13" s="1"/>
  <c r="E435" i="14"/>
  <c r="F435" i="14" s="1"/>
  <c r="G435" i="14" s="1"/>
  <c r="C410" i="13" s="1"/>
  <c r="E433" i="14"/>
  <c r="F433" i="14" s="1"/>
  <c r="G433" i="14" s="1"/>
  <c r="C408" i="13" s="1"/>
  <c r="E431" i="14"/>
  <c r="F431" i="14" s="1"/>
  <c r="G431" i="14" s="1"/>
  <c r="C406" i="13" s="1"/>
  <c r="E429" i="14"/>
  <c r="F429" i="14" s="1"/>
  <c r="G429" i="14" s="1"/>
  <c r="C404" i="13" s="1"/>
  <c r="E427" i="14"/>
  <c r="F427" i="14" s="1"/>
  <c r="G427" i="14" s="1"/>
  <c r="C402" i="13" s="1"/>
  <c r="E425" i="14"/>
  <c r="F425" i="14" s="1"/>
  <c r="G425" i="14" s="1"/>
  <c r="C400" i="13" s="1"/>
  <c r="E423" i="14"/>
  <c r="F423" i="14" s="1"/>
  <c r="G423" i="14" s="1"/>
  <c r="C398" i="13" s="1"/>
  <c r="E421" i="14"/>
  <c r="F421" i="14" s="1"/>
  <c r="G421" i="14" s="1"/>
  <c r="C396" i="13" s="1"/>
  <c r="E419" i="14"/>
  <c r="F419" i="14" s="1"/>
  <c r="G419" i="14" s="1"/>
  <c r="C394" i="13" s="1"/>
  <c r="E417" i="14"/>
  <c r="F417" i="14" s="1"/>
  <c r="G417" i="14" s="1"/>
  <c r="C392" i="13" s="1"/>
  <c r="E415" i="14"/>
  <c r="F415" i="14" s="1"/>
  <c r="G415" i="14" s="1"/>
  <c r="C390" i="13" s="1"/>
  <c r="E413" i="14"/>
  <c r="F413" i="14" s="1"/>
  <c r="G413" i="14" s="1"/>
  <c r="C388" i="13" s="1"/>
  <c r="E411" i="14"/>
  <c r="F411" i="14" s="1"/>
  <c r="G411" i="14" s="1"/>
  <c r="C386" i="13" s="1"/>
  <c r="E409" i="14"/>
  <c r="F409" i="14" s="1"/>
  <c r="G409" i="14" s="1"/>
  <c r="C384" i="13" s="1"/>
  <c r="E407" i="14"/>
  <c r="F407" i="14" s="1"/>
  <c r="G407" i="14" s="1"/>
  <c r="C382" i="13" s="1"/>
  <c r="E405" i="14"/>
  <c r="F405" i="14" s="1"/>
  <c r="G405" i="14" s="1"/>
  <c r="C380" i="13" s="1"/>
  <c r="E403" i="14"/>
  <c r="F403" i="14" s="1"/>
  <c r="G403" i="14" s="1"/>
  <c r="C378" i="13" s="1"/>
  <c r="E401" i="14"/>
  <c r="F401" i="14" s="1"/>
  <c r="G401" i="14" s="1"/>
  <c r="C376" i="13" s="1"/>
  <c r="E399" i="14"/>
  <c r="F399" i="14" s="1"/>
  <c r="G399" i="14" s="1"/>
  <c r="C374" i="13" s="1"/>
  <c r="E397" i="14"/>
  <c r="F397" i="14" s="1"/>
  <c r="G397" i="14" s="1"/>
  <c r="C372" i="13" s="1"/>
  <c r="E395" i="14"/>
  <c r="F395" i="14" s="1"/>
  <c r="G395" i="14" s="1"/>
  <c r="C370" i="13" s="1"/>
  <c r="E393" i="14"/>
  <c r="F393" i="14" s="1"/>
  <c r="G393" i="14" s="1"/>
  <c r="C368" i="13" s="1"/>
  <c r="E391" i="14"/>
  <c r="F391" i="14" s="1"/>
  <c r="G391" i="14" s="1"/>
  <c r="C366" i="13" s="1"/>
  <c r="E389" i="14"/>
  <c r="F389" i="14" s="1"/>
  <c r="G389" i="14" s="1"/>
  <c r="C364" i="13" s="1"/>
  <c r="E387" i="14"/>
  <c r="F387" i="14" s="1"/>
  <c r="G387" i="14" s="1"/>
  <c r="C362" i="13" s="1"/>
  <c r="E385" i="14"/>
  <c r="F385" i="14" s="1"/>
  <c r="G385" i="14" s="1"/>
  <c r="C360" i="13" s="1"/>
  <c r="E383" i="14"/>
  <c r="F383" i="14" s="1"/>
  <c r="G383" i="14" s="1"/>
  <c r="C358" i="13" s="1"/>
  <c r="E381" i="14"/>
  <c r="F381" i="14" s="1"/>
  <c r="G381" i="14" s="1"/>
  <c r="C356" i="13" s="1"/>
  <c r="E379" i="14"/>
  <c r="F379" i="14" s="1"/>
  <c r="G379" i="14" s="1"/>
  <c r="C354" i="13" s="1"/>
  <c r="E377" i="14"/>
  <c r="F377" i="14" s="1"/>
  <c r="G377" i="14" s="1"/>
  <c r="C352" i="13" s="1"/>
  <c r="E375" i="14"/>
  <c r="F375" i="14" s="1"/>
  <c r="G375" i="14" s="1"/>
  <c r="C350" i="13" s="1"/>
  <c r="E373" i="14"/>
  <c r="F373" i="14" s="1"/>
  <c r="G373" i="14" s="1"/>
  <c r="C348" i="13" s="1"/>
  <c r="E371" i="14"/>
  <c r="F371" i="14" s="1"/>
  <c r="G371" i="14" s="1"/>
  <c r="C346" i="13" s="1"/>
  <c r="E369" i="14"/>
  <c r="F369" i="14" s="1"/>
  <c r="G369" i="14" s="1"/>
  <c r="C344" i="13" s="1"/>
  <c r="E367" i="14"/>
  <c r="F367" i="14" s="1"/>
  <c r="G367" i="14" s="1"/>
  <c r="C342" i="13" s="1"/>
  <c r="E365" i="14"/>
  <c r="F365" i="14" s="1"/>
  <c r="G365" i="14" s="1"/>
  <c r="C340" i="13" s="1"/>
  <c r="E363" i="14"/>
  <c r="F363" i="14" s="1"/>
  <c r="G363" i="14" s="1"/>
  <c r="C338" i="13" s="1"/>
  <c r="E361" i="14"/>
  <c r="F361" i="14" s="1"/>
  <c r="G361" i="14" s="1"/>
  <c r="C336" i="13" s="1"/>
  <c r="E359" i="14"/>
  <c r="F359" i="14" s="1"/>
  <c r="G359" i="14" s="1"/>
  <c r="C334" i="13" s="1"/>
  <c r="E357" i="14"/>
  <c r="F357" i="14" s="1"/>
  <c r="G357" i="14" s="1"/>
  <c r="C332" i="13" s="1"/>
  <c r="E355" i="14"/>
  <c r="F355" i="14" s="1"/>
  <c r="G355" i="14" s="1"/>
  <c r="C330" i="13" s="1"/>
  <c r="E353" i="14"/>
  <c r="F353" i="14" s="1"/>
  <c r="G353" i="14" s="1"/>
  <c r="C328" i="13" s="1"/>
  <c r="E351" i="14"/>
  <c r="F351" i="14" s="1"/>
  <c r="G351" i="14" s="1"/>
  <c r="C326" i="13" s="1"/>
  <c r="E349" i="14"/>
  <c r="F349" i="14" s="1"/>
  <c r="G349" i="14" s="1"/>
  <c r="C324" i="13" s="1"/>
  <c r="E347" i="14"/>
  <c r="F347" i="14" s="1"/>
  <c r="G347" i="14" s="1"/>
  <c r="C322" i="13" s="1"/>
  <c r="E345" i="14"/>
  <c r="F345" i="14" s="1"/>
  <c r="G345" i="14" s="1"/>
  <c r="C320" i="13" s="1"/>
  <c r="E343" i="14"/>
  <c r="F343" i="14" s="1"/>
  <c r="G343" i="14" s="1"/>
  <c r="C318" i="13" s="1"/>
  <c r="E341" i="14"/>
  <c r="F341" i="14" s="1"/>
  <c r="G341" i="14" s="1"/>
  <c r="C316" i="13" s="1"/>
  <c r="E339" i="14"/>
  <c r="F339" i="14" s="1"/>
  <c r="G339" i="14" s="1"/>
  <c r="C314" i="13" s="1"/>
  <c r="E337" i="14"/>
  <c r="F337" i="14" s="1"/>
  <c r="G337" i="14" s="1"/>
  <c r="C312" i="13" s="1"/>
  <c r="E335" i="14"/>
  <c r="F335" i="14" s="1"/>
  <c r="G335" i="14" s="1"/>
  <c r="C310" i="13" s="1"/>
  <c r="E333" i="14"/>
  <c r="F333" i="14" s="1"/>
  <c r="G333" i="14" s="1"/>
  <c r="C308" i="13" s="1"/>
  <c r="E331" i="14"/>
  <c r="F331" i="14" s="1"/>
  <c r="G331" i="14" s="1"/>
  <c r="C306" i="13" s="1"/>
  <c r="E329" i="14"/>
  <c r="F329" i="14" s="1"/>
  <c r="G329" i="14" s="1"/>
  <c r="C304" i="13" s="1"/>
  <c r="E327" i="14"/>
  <c r="F327" i="14" s="1"/>
  <c r="G327" i="14" s="1"/>
  <c r="C302" i="13" s="1"/>
  <c r="E325" i="14"/>
  <c r="F325" i="14" s="1"/>
  <c r="G325" i="14" s="1"/>
  <c r="C300" i="13" s="1"/>
  <c r="E323" i="14"/>
  <c r="F323" i="14" s="1"/>
  <c r="G323" i="14" s="1"/>
  <c r="C298" i="13" s="1"/>
  <c r="E321" i="14"/>
  <c r="F321" i="14" s="1"/>
  <c r="G321" i="14" s="1"/>
  <c r="C296" i="13" s="1"/>
  <c r="E319" i="14"/>
  <c r="F319" i="14" s="1"/>
  <c r="G319" i="14" s="1"/>
  <c r="C294" i="13" s="1"/>
  <c r="E317" i="14"/>
  <c r="F317" i="14" s="1"/>
  <c r="G317" i="14" s="1"/>
  <c r="C292" i="13" s="1"/>
  <c r="E315" i="14"/>
  <c r="F315" i="14" s="1"/>
  <c r="G315" i="14" s="1"/>
  <c r="C290" i="13" s="1"/>
  <c r="E313" i="14"/>
  <c r="F313" i="14" s="1"/>
  <c r="G313" i="14" s="1"/>
  <c r="C288" i="13" s="1"/>
  <c r="E311" i="14"/>
  <c r="F311" i="14" s="1"/>
  <c r="G311" i="14" s="1"/>
  <c r="C286" i="13" s="1"/>
  <c r="E309" i="14"/>
  <c r="F309" i="14" s="1"/>
  <c r="G309" i="14" s="1"/>
  <c r="C284" i="13" s="1"/>
  <c r="E307" i="14"/>
  <c r="F307" i="14" s="1"/>
  <c r="G307" i="14" s="1"/>
  <c r="C282" i="13" s="1"/>
  <c r="E305" i="14"/>
  <c r="F305" i="14" s="1"/>
  <c r="G305" i="14" s="1"/>
  <c r="C280" i="13" s="1"/>
  <c r="E303" i="14"/>
  <c r="F303" i="14" s="1"/>
  <c r="G303" i="14" s="1"/>
  <c r="C278" i="13" s="1"/>
  <c r="E301" i="14"/>
  <c r="F301" i="14" s="1"/>
  <c r="G301" i="14" s="1"/>
  <c r="C276" i="13" s="1"/>
  <c r="E299" i="14"/>
  <c r="F299" i="14" s="1"/>
  <c r="G299" i="14" s="1"/>
  <c r="C274" i="13" s="1"/>
  <c r="E297" i="14"/>
  <c r="F297" i="14" s="1"/>
  <c r="G297" i="14" s="1"/>
  <c r="C272" i="13" s="1"/>
  <c r="E295" i="14"/>
  <c r="F295" i="14" s="1"/>
  <c r="G295" i="14" s="1"/>
  <c r="C270" i="13" s="1"/>
  <c r="E293" i="14"/>
  <c r="F293" i="14" s="1"/>
  <c r="G293" i="14" s="1"/>
  <c r="C268" i="13" s="1"/>
  <c r="E291" i="14"/>
  <c r="F291" i="14" s="1"/>
  <c r="G291" i="14" s="1"/>
  <c r="C266" i="13" s="1"/>
  <c r="E289" i="14"/>
  <c r="F289" i="14" s="1"/>
  <c r="G289" i="14" s="1"/>
  <c r="C264" i="13" s="1"/>
  <c r="E287" i="14"/>
  <c r="F287" i="14" s="1"/>
  <c r="G287" i="14" s="1"/>
  <c r="C262" i="13" s="1"/>
  <c r="E285" i="14"/>
  <c r="F285" i="14" s="1"/>
  <c r="G285" i="14" s="1"/>
  <c r="C260" i="13" s="1"/>
  <c r="E283" i="14"/>
  <c r="F283" i="14" s="1"/>
  <c r="G283" i="14" s="1"/>
  <c r="C258" i="13" s="1"/>
  <c r="E281" i="14"/>
  <c r="F281" i="14" s="1"/>
  <c r="G281" i="14" s="1"/>
  <c r="C256" i="13" s="1"/>
  <c r="E279" i="14"/>
  <c r="F279" i="14" s="1"/>
  <c r="G279" i="14" s="1"/>
  <c r="C254" i="13" s="1"/>
  <c r="E277" i="14"/>
  <c r="F277" i="14" s="1"/>
  <c r="G277" i="14" s="1"/>
  <c r="C252" i="13" s="1"/>
  <c r="E275" i="14"/>
  <c r="F275" i="14" s="1"/>
  <c r="G275" i="14" s="1"/>
  <c r="C250" i="13" s="1"/>
  <c r="E273" i="14"/>
  <c r="F273" i="14" s="1"/>
  <c r="G273" i="14" s="1"/>
  <c r="C248" i="13" s="1"/>
  <c r="E271" i="14"/>
  <c r="F271" i="14" s="1"/>
  <c r="G271" i="14" s="1"/>
  <c r="C246" i="13" s="1"/>
  <c r="E269" i="14"/>
  <c r="F269" i="14" s="1"/>
  <c r="G269" i="14" s="1"/>
  <c r="C244" i="13" s="1"/>
  <c r="E267" i="14"/>
  <c r="F267" i="14" s="1"/>
  <c r="G267" i="14" s="1"/>
  <c r="C242" i="13" s="1"/>
  <c r="E265" i="14"/>
  <c r="F265" i="14" s="1"/>
  <c r="G265" i="14" s="1"/>
  <c r="C240" i="13" s="1"/>
  <c r="E263" i="14"/>
  <c r="F263" i="14" s="1"/>
  <c r="G263" i="14" s="1"/>
  <c r="C238" i="13" s="1"/>
  <c r="E261" i="14"/>
  <c r="F261" i="14" s="1"/>
  <c r="G261" i="14" s="1"/>
  <c r="C236" i="13" s="1"/>
  <c r="E259" i="14"/>
  <c r="F259" i="14" s="1"/>
  <c r="G259" i="14" s="1"/>
  <c r="C234" i="13" s="1"/>
  <c r="E257" i="14"/>
  <c r="F257" i="14" s="1"/>
  <c r="G257" i="14" s="1"/>
  <c r="C232" i="13" s="1"/>
  <c r="E255" i="14"/>
  <c r="F255" i="14" s="1"/>
  <c r="G255" i="14" s="1"/>
  <c r="C230" i="13" s="1"/>
  <c r="E253" i="14"/>
  <c r="F253" i="14" s="1"/>
  <c r="G253" i="14" s="1"/>
  <c r="C228" i="13" s="1"/>
  <c r="E251" i="14"/>
  <c r="F251" i="14" s="1"/>
  <c r="G251" i="14" s="1"/>
  <c r="C226" i="13" s="1"/>
  <c r="E249" i="14"/>
  <c r="F249" i="14" s="1"/>
  <c r="G249" i="14" s="1"/>
  <c r="C224" i="13" s="1"/>
  <c r="E247" i="14"/>
  <c r="F247" i="14" s="1"/>
  <c r="G247" i="14" s="1"/>
  <c r="C222" i="13" s="1"/>
  <c r="E245" i="14"/>
  <c r="F245" i="14" s="1"/>
  <c r="G245" i="14" s="1"/>
  <c r="C220" i="13" s="1"/>
  <c r="E243" i="14"/>
  <c r="F243" i="14" s="1"/>
  <c r="G243" i="14" s="1"/>
  <c r="C218" i="13" s="1"/>
  <c r="E241" i="14"/>
  <c r="F241" i="14" s="1"/>
  <c r="G241" i="14" s="1"/>
  <c r="C216" i="13" s="1"/>
  <c r="E239" i="14"/>
  <c r="F239" i="14" s="1"/>
  <c r="G239" i="14" s="1"/>
  <c r="C214" i="13" s="1"/>
  <c r="E237" i="14"/>
  <c r="F237" i="14" s="1"/>
  <c r="G237" i="14" s="1"/>
  <c r="C212" i="13" s="1"/>
  <c r="E235" i="14"/>
  <c r="F235" i="14" s="1"/>
  <c r="G235" i="14" s="1"/>
  <c r="C210" i="13" s="1"/>
  <c r="E233" i="14"/>
  <c r="F233" i="14" s="1"/>
  <c r="G233" i="14" s="1"/>
  <c r="C208" i="13" s="1"/>
  <c r="E231" i="14"/>
  <c r="F231" i="14" s="1"/>
  <c r="G231" i="14" s="1"/>
  <c r="C206" i="13" s="1"/>
  <c r="E229" i="14"/>
  <c r="F229" i="14" s="1"/>
  <c r="G229" i="14" s="1"/>
  <c r="C204" i="13" s="1"/>
  <c r="E227" i="14"/>
  <c r="F227" i="14" s="1"/>
  <c r="G227" i="14" s="1"/>
  <c r="C202" i="13" s="1"/>
  <c r="E225" i="14"/>
  <c r="F225" i="14" s="1"/>
  <c r="G225" i="14" s="1"/>
  <c r="C200" i="13" s="1"/>
  <c r="E223" i="14"/>
  <c r="F223" i="14" s="1"/>
  <c r="G223" i="14" s="1"/>
  <c r="C198" i="13" s="1"/>
  <c r="E221" i="14"/>
  <c r="F221" i="14" s="1"/>
  <c r="G221" i="14" s="1"/>
  <c r="C196" i="13" s="1"/>
  <c r="E219" i="14"/>
  <c r="F219" i="14" s="1"/>
  <c r="G219" i="14" s="1"/>
  <c r="C194" i="13" s="1"/>
  <c r="E217" i="14"/>
  <c r="F217" i="14" s="1"/>
  <c r="G217" i="14" s="1"/>
  <c r="C192" i="13" s="1"/>
  <c r="E215" i="14"/>
  <c r="F215" i="14" s="1"/>
  <c r="G215" i="14" s="1"/>
  <c r="C190" i="13" s="1"/>
  <c r="E213" i="14"/>
  <c r="F213" i="14" s="1"/>
  <c r="G213" i="14" s="1"/>
  <c r="C188" i="13" s="1"/>
  <c r="E211" i="14"/>
  <c r="F211" i="14" s="1"/>
  <c r="G211" i="14" s="1"/>
  <c r="C186" i="13" s="1"/>
  <c r="E209" i="14"/>
  <c r="F209" i="14" s="1"/>
  <c r="G209" i="14" s="1"/>
  <c r="C184" i="13" s="1"/>
  <c r="E207" i="14"/>
  <c r="F207" i="14" s="1"/>
  <c r="G207" i="14" s="1"/>
  <c r="C182" i="13" s="1"/>
  <c r="E205" i="14"/>
  <c r="F205" i="14" s="1"/>
  <c r="G205" i="14" s="1"/>
  <c r="C180" i="13" s="1"/>
  <c r="E690" i="14"/>
  <c r="F690" i="14" s="1"/>
  <c r="G690" i="14" s="1"/>
  <c r="C665" i="13" s="1"/>
  <c r="E688" i="14"/>
  <c r="F688" i="14" s="1"/>
  <c r="G688" i="14" s="1"/>
  <c r="C663" i="13" s="1"/>
  <c r="E37" i="14"/>
  <c r="F37" i="14" s="1"/>
  <c r="G37" i="14" s="1"/>
  <c r="C12" i="13" s="1"/>
  <c r="E34" i="14"/>
  <c r="F34" i="14" s="1"/>
  <c r="G34" i="14" s="1"/>
  <c r="C9" i="13" s="1"/>
  <c r="E32" i="14"/>
  <c r="F32" i="14" s="1"/>
  <c r="G32" i="14" s="1"/>
  <c r="C7" i="13" s="1"/>
  <c r="E30" i="14"/>
  <c r="F30" i="14" s="1"/>
  <c r="E27" i="14"/>
  <c r="F27" i="14" s="1"/>
  <c r="E384" i="14"/>
  <c r="F384" i="14" s="1"/>
  <c r="G384" i="14" s="1"/>
  <c r="C359" i="13" s="1"/>
  <c r="E382" i="14"/>
  <c r="F382" i="14" s="1"/>
  <c r="G382" i="14" s="1"/>
  <c r="C357" i="13" s="1"/>
  <c r="E380" i="14"/>
  <c r="F380" i="14" s="1"/>
  <c r="G380" i="14" s="1"/>
  <c r="C355" i="13" s="1"/>
  <c r="E378" i="14"/>
  <c r="F378" i="14" s="1"/>
  <c r="G378" i="14" s="1"/>
  <c r="C353" i="13" s="1"/>
  <c r="E376" i="14"/>
  <c r="F376" i="14" s="1"/>
  <c r="G376" i="14" s="1"/>
  <c r="C351" i="13" s="1"/>
  <c r="E374" i="14"/>
  <c r="F374" i="14" s="1"/>
  <c r="G374" i="14" s="1"/>
  <c r="C349" i="13" s="1"/>
  <c r="E372" i="14"/>
  <c r="F372" i="14" s="1"/>
  <c r="G372" i="14" s="1"/>
  <c r="C347" i="13" s="1"/>
  <c r="E370" i="14"/>
  <c r="F370" i="14" s="1"/>
  <c r="G370" i="14" s="1"/>
  <c r="C345" i="13" s="1"/>
  <c r="E368" i="14"/>
  <c r="F368" i="14" s="1"/>
  <c r="G368" i="14" s="1"/>
  <c r="C343" i="13" s="1"/>
  <c r="E366" i="14"/>
  <c r="F366" i="14" s="1"/>
  <c r="G366" i="14" s="1"/>
  <c r="C341" i="13" s="1"/>
  <c r="E364" i="14"/>
  <c r="F364" i="14" s="1"/>
  <c r="G364" i="14" s="1"/>
  <c r="C339" i="13" s="1"/>
  <c r="E362" i="14"/>
  <c r="F362" i="14" s="1"/>
  <c r="G362" i="14" s="1"/>
  <c r="C337" i="13" s="1"/>
  <c r="E360" i="14"/>
  <c r="F360" i="14" s="1"/>
  <c r="G360" i="14" s="1"/>
  <c r="C335" i="13" s="1"/>
  <c r="E358" i="14"/>
  <c r="F358" i="14" s="1"/>
  <c r="G358" i="14" s="1"/>
  <c r="C333" i="13" s="1"/>
  <c r="E356" i="14"/>
  <c r="F356" i="14" s="1"/>
  <c r="G356" i="14" s="1"/>
  <c r="C331" i="13" s="1"/>
  <c r="E354" i="14"/>
  <c r="F354" i="14" s="1"/>
  <c r="G354" i="14" s="1"/>
  <c r="C329" i="13" s="1"/>
  <c r="E352" i="14"/>
  <c r="F352" i="14" s="1"/>
  <c r="G352" i="14" s="1"/>
  <c r="C327" i="13" s="1"/>
  <c r="E350" i="14"/>
  <c r="F350" i="14" s="1"/>
  <c r="G350" i="14" s="1"/>
  <c r="C325" i="13" s="1"/>
  <c r="E348" i="14"/>
  <c r="F348" i="14" s="1"/>
  <c r="G348" i="14" s="1"/>
  <c r="C323" i="13" s="1"/>
  <c r="E346" i="14"/>
  <c r="F346" i="14" s="1"/>
  <c r="G346" i="14" s="1"/>
  <c r="C321" i="13" s="1"/>
  <c r="E344" i="14"/>
  <c r="F344" i="14" s="1"/>
  <c r="G344" i="14" s="1"/>
  <c r="C319" i="13" s="1"/>
  <c r="E342" i="14"/>
  <c r="F342" i="14" s="1"/>
  <c r="G342" i="14" s="1"/>
  <c r="C317" i="13" s="1"/>
  <c r="E340" i="14"/>
  <c r="F340" i="14" s="1"/>
  <c r="G340" i="14" s="1"/>
  <c r="C315" i="13" s="1"/>
  <c r="E338" i="14"/>
  <c r="F338" i="14" s="1"/>
  <c r="G338" i="14" s="1"/>
  <c r="C313" i="13" s="1"/>
  <c r="E336" i="14"/>
  <c r="F336" i="14" s="1"/>
  <c r="G336" i="14" s="1"/>
  <c r="C311" i="13" s="1"/>
  <c r="E334" i="14"/>
  <c r="F334" i="14" s="1"/>
  <c r="G334" i="14" s="1"/>
  <c r="C309" i="13" s="1"/>
  <c r="E332" i="14"/>
  <c r="F332" i="14" s="1"/>
  <c r="G332" i="14" s="1"/>
  <c r="C307" i="13" s="1"/>
  <c r="E330" i="14"/>
  <c r="F330" i="14" s="1"/>
  <c r="G330" i="14" s="1"/>
  <c r="C305" i="13" s="1"/>
  <c r="E328" i="14"/>
  <c r="F328" i="14" s="1"/>
  <c r="G328" i="14" s="1"/>
  <c r="C303" i="13" s="1"/>
  <c r="E326" i="14"/>
  <c r="F326" i="14" s="1"/>
  <c r="G326" i="14" s="1"/>
  <c r="C301" i="13" s="1"/>
  <c r="E324" i="14"/>
  <c r="F324" i="14" s="1"/>
  <c r="G324" i="14" s="1"/>
  <c r="C299" i="13" s="1"/>
  <c r="E322" i="14"/>
  <c r="F322" i="14" s="1"/>
  <c r="G322" i="14" s="1"/>
  <c r="C297" i="13" s="1"/>
  <c r="E320" i="14"/>
  <c r="F320" i="14" s="1"/>
  <c r="G320" i="14" s="1"/>
  <c r="C295" i="13" s="1"/>
  <c r="E318" i="14"/>
  <c r="F318" i="14" s="1"/>
  <c r="G318" i="14" s="1"/>
  <c r="C293" i="13" s="1"/>
  <c r="E316" i="14"/>
  <c r="F316" i="14" s="1"/>
  <c r="G316" i="14" s="1"/>
  <c r="C291" i="13" s="1"/>
  <c r="E314" i="14"/>
  <c r="F314" i="14" s="1"/>
  <c r="G314" i="14" s="1"/>
  <c r="C289" i="13" s="1"/>
  <c r="E312" i="14"/>
  <c r="F312" i="14" s="1"/>
  <c r="G312" i="14" s="1"/>
  <c r="C287" i="13" s="1"/>
  <c r="E310" i="14"/>
  <c r="F310" i="14" s="1"/>
  <c r="G310" i="14" s="1"/>
  <c r="C285" i="13" s="1"/>
  <c r="E308" i="14"/>
  <c r="F308" i="14" s="1"/>
  <c r="G308" i="14" s="1"/>
  <c r="C283" i="13" s="1"/>
  <c r="E306" i="14"/>
  <c r="F306" i="14" s="1"/>
  <c r="G306" i="14" s="1"/>
  <c r="C281" i="13" s="1"/>
  <c r="E304" i="14"/>
  <c r="F304" i="14" s="1"/>
  <c r="G304" i="14" s="1"/>
  <c r="C279" i="13" s="1"/>
  <c r="E302" i="14"/>
  <c r="F302" i="14" s="1"/>
  <c r="G302" i="14" s="1"/>
  <c r="C277" i="13" s="1"/>
  <c r="E300" i="14"/>
  <c r="F300" i="14" s="1"/>
  <c r="G300" i="14" s="1"/>
  <c r="C275" i="13" s="1"/>
  <c r="E298" i="14"/>
  <c r="F298" i="14" s="1"/>
  <c r="G298" i="14" s="1"/>
  <c r="C273" i="13" s="1"/>
  <c r="E296" i="14"/>
  <c r="F296" i="14" s="1"/>
  <c r="G296" i="14" s="1"/>
  <c r="C271" i="13" s="1"/>
  <c r="E294" i="14"/>
  <c r="F294" i="14" s="1"/>
  <c r="G294" i="14" s="1"/>
  <c r="C269" i="13" s="1"/>
  <c r="E292" i="14"/>
  <c r="F292" i="14" s="1"/>
  <c r="G292" i="14" s="1"/>
  <c r="C267" i="13" s="1"/>
  <c r="E290" i="14"/>
  <c r="F290" i="14" s="1"/>
  <c r="G290" i="14" s="1"/>
  <c r="C265" i="13" s="1"/>
  <c r="E288" i="14"/>
  <c r="F288" i="14" s="1"/>
  <c r="G288" i="14" s="1"/>
  <c r="C263" i="13" s="1"/>
  <c r="E286" i="14"/>
  <c r="F286" i="14" s="1"/>
  <c r="G286" i="14" s="1"/>
  <c r="C261" i="13" s="1"/>
  <c r="E284" i="14"/>
  <c r="F284" i="14" s="1"/>
  <c r="G284" i="14" s="1"/>
  <c r="C259" i="13" s="1"/>
  <c r="E282" i="14"/>
  <c r="F282" i="14" s="1"/>
  <c r="G282" i="14" s="1"/>
  <c r="C257" i="13" s="1"/>
  <c r="E280" i="14"/>
  <c r="F280" i="14" s="1"/>
  <c r="G280" i="14" s="1"/>
  <c r="C255" i="13" s="1"/>
  <c r="E278" i="14"/>
  <c r="F278" i="14" s="1"/>
  <c r="G278" i="14" s="1"/>
  <c r="C253" i="13" s="1"/>
  <c r="E276" i="14"/>
  <c r="F276" i="14" s="1"/>
  <c r="G276" i="14" s="1"/>
  <c r="C251" i="13" s="1"/>
  <c r="E274" i="14"/>
  <c r="F274" i="14" s="1"/>
  <c r="G274" i="14" s="1"/>
  <c r="C249" i="13" s="1"/>
  <c r="E272" i="14"/>
  <c r="F272" i="14" s="1"/>
  <c r="G272" i="14" s="1"/>
  <c r="C247" i="13" s="1"/>
  <c r="E270" i="14"/>
  <c r="F270" i="14" s="1"/>
  <c r="G270" i="14" s="1"/>
  <c r="C245" i="13" s="1"/>
  <c r="E268" i="14"/>
  <c r="F268" i="14" s="1"/>
  <c r="G268" i="14" s="1"/>
  <c r="C243" i="13" s="1"/>
  <c r="E266" i="14"/>
  <c r="F266" i="14" s="1"/>
  <c r="G266" i="14" s="1"/>
  <c r="C241" i="13" s="1"/>
  <c r="E264" i="14"/>
  <c r="F264" i="14" s="1"/>
  <c r="G264" i="14" s="1"/>
  <c r="C239" i="13" s="1"/>
  <c r="E262" i="14"/>
  <c r="F262" i="14" s="1"/>
  <c r="G262" i="14" s="1"/>
  <c r="C237" i="13" s="1"/>
  <c r="E260" i="14"/>
  <c r="F260" i="14" s="1"/>
  <c r="G260" i="14" s="1"/>
  <c r="C235" i="13" s="1"/>
  <c r="E258" i="14"/>
  <c r="F258" i="14" s="1"/>
  <c r="G258" i="14" s="1"/>
  <c r="C233" i="13" s="1"/>
  <c r="E256" i="14"/>
  <c r="F256" i="14" s="1"/>
  <c r="G256" i="14" s="1"/>
  <c r="C231" i="13" s="1"/>
  <c r="E254" i="14"/>
  <c r="F254" i="14" s="1"/>
  <c r="G254" i="14" s="1"/>
  <c r="C229" i="13" s="1"/>
  <c r="E252" i="14"/>
  <c r="F252" i="14" s="1"/>
  <c r="G252" i="14" s="1"/>
  <c r="C227" i="13" s="1"/>
  <c r="E250" i="14"/>
  <c r="F250" i="14" s="1"/>
  <c r="G250" i="14" s="1"/>
  <c r="C225" i="13" s="1"/>
  <c r="E248" i="14"/>
  <c r="F248" i="14" s="1"/>
  <c r="G248" i="14" s="1"/>
  <c r="C223" i="13" s="1"/>
  <c r="E246" i="14"/>
  <c r="F246" i="14" s="1"/>
  <c r="G246" i="14" s="1"/>
  <c r="C221" i="13" s="1"/>
  <c r="E244" i="14"/>
  <c r="F244" i="14" s="1"/>
  <c r="G244" i="14" s="1"/>
  <c r="C219" i="13" s="1"/>
  <c r="E242" i="14"/>
  <c r="F242" i="14" s="1"/>
  <c r="G242" i="14" s="1"/>
  <c r="C217" i="13" s="1"/>
  <c r="E240" i="14"/>
  <c r="F240" i="14" s="1"/>
  <c r="G240" i="14" s="1"/>
  <c r="C215" i="13" s="1"/>
  <c r="E238" i="14"/>
  <c r="F238" i="14" s="1"/>
  <c r="G238" i="14" s="1"/>
  <c r="C213" i="13" s="1"/>
  <c r="E236" i="14"/>
  <c r="F236" i="14" s="1"/>
  <c r="G236" i="14" s="1"/>
  <c r="C211" i="13" s="1"/>
  <c r="E234" i="14"/>
  <c r="F234" i="14" s="1"/>
  <c r="G234" i="14" s="1"/>
  <c r="C209" i="13" s="1"/>
  <c r="E232" i="14"/>
  <c r="F232" i="14" s="1"/>
  <c r="G232" i="14" s="1"/>
  <c r="C207" i="13" s="1"/>
  <c r="E230" i="14"/>
  <c r="F230" i="14" s="1"/>
  <c r="G230" i="14" s="1"/>
  <c r="C205" i="13" s="1"/>
  <c r="E228" i="14"/>
  <c r="F228" i="14" s="1"/>
  <c r="G228" i="14" s="1"/>
  <c r="C203" i="13" s="1"/>
  <c r="E226" i="14"/>
  <c r="F226" i="14" s="1"/>
  <c r="G226" i="14" s="1"/>
  <c r="C201" i="13" s="1"/>
  <c r="E224" i="14"/>
  <c r="F224" i="14" s="1"/>
  <c r="G224" i="14" s="1"/>
  <c r="C199" i="13" s="1"/>
  <c r="E222" i="14"/>
  <c r="F222" i="14" s="1"/>
  <c r="G222" i="14" s="1"/>
  <c r="C197" i="13" s="1"/>
  <c r="E220" i="14"/>
  <c r="F220" i="14" s="1"/>
  <c r="G220" i="14" s="1"/>
  <c r="C195" i="13" s="1"/>
  <c r="E218" i="14"/>
  <c r="F218" i="14" s="1"/>
  <c r="G218" i="14" s="1"/>
  <c r="C193" i="13" s="1"/>
  <c r="E216" i="14"/>
  <c r="F216" i="14" s="1"/>
  <c r="G216" i="14" s="1"/>
  <c r="C191" i="13" s="1"/>
  <c r="E214" i="14"/>
  <c r="F214" i="14" s="1"/>
  <c r="G214" i="14" s="1"/>
  <c r="C189" i="13" s="1"/>
  <c r="E212" i="14"/>
  <c r="F212" i="14" s="1"/>
  <c r="G212" i="14" s="1"/>
  <c r="C187" i="13" s="1"/>
  <c r="E210" i="14"/>
  <c r="F210" i="14" s="1"/>
  <c r="G210" i="14" s="1"/>
  <c r="C185" i="13" s="1"/>
  <c r="E208" i="14"/>
  <c r="F208" i="14" s="1"/>
  <c r="G208" i="14" s="1"/>
  <c r="C183" i="13" s="1"/>
  <c r="E202" i="14"/>
  <c r="F202" i="14" s="1"/>
  <c r="G202" i="14" s="1"/>
  <c r="C177" i="13" s="1"/>
  <c r="E198" i="14"/>
  <c r="F198" i="14" s="1"/>
  <c r="G198" i="14" s="1"/>
  <c r="C173" i="13" s="1"/>
  <c r="E194" i="14"/>
  <c r="F194" i="14" s="1"/>
  <c r="G194" i="14" s="1"/>
  <c r="C169" i="13" s="1"/>
  <c r="E190" i="14"/>
  <c r="F190" i="14" s="1"/>
  <c r="G190" i="14" s="1"/>
  <c r="C165" i="13" s="1"/>
  <c r="E186" i="14"/>
  <c r="F186" i="14" s="1"/>
  <c r="G186" i="14" s="1"/>
  <c r="C161" i="13" s="1"/>
  <c r="E182" i="14"/>
  <c r="F182" i="14" s="1"/>
  <c r="G182" i="14" s="1"/>
  <c r="C157" i="13" s="1"/>
  <c r="E178" i="14"/>
  <c r="F178" i="14" s="1"/>
  <c r="G178" i="14" s="1"/>
  <c r="C153" i="13" s="1"/>
  <c r="E174" i="14"/>
  <c r="F174" i="14" s="1"/>
  <c r="G174" i="14" s="1"/>
  <c r="C149" i="13" s="1"/>
  <c r="E170" i="14"/>
  <c r="F170" i="14" s="1"/>
  <c r="G170" i="14" s="1"/>
  <c r="C145" i="13" s="1"/>
  <c r="E166" i="14"/>
  <c r="F166" i="14" s="1"/>
  <c r="G166" i="14" s="1"/>
  <c r="C141" i="13" s="1"/>
  <c r="E162" i="14"/>
  <c r="F162" i="14" s="1"/>
  <c r="G162" i="14" s="1"/>
  <c r="C137" i="13" s="1"/>
  <c r="E158" i="14"/>
  <c r="F158" i="14" s="1"/>
  <c r="G158" i="14" s="1"/>
  <c r="C133" i="13" s="1"/>
  <c r="E154" i="14"/>
  <c r="F154" i="14" s="1"/>
  <c r="G154" i="14" s="1"/>
  <c r="C129" i="13" s="1"/>
  <c r="E150" i="14"/>
  <c r="F150" i="14" s="1"/>
  <c r="G150" i="14" s="1"/>
  <c r="C125" i="13" s="1"/>
  <c r="E146" i="14"/>
  <c r="F146" i="14" s="1"/>
  <c r="G146" i="14" s="1"/>
  <c r="C121" i="13" s="1"/>
  <c r="E142" i="14"/>
  <c r="F142" i="14" s="1"/>
  <c r="G142" i="14" s="1"/>
  <c r="C117" i="13" s="1"/>
  <c r="E138" i="14"/>
  <c r="F138" i="14" s="1"/>
  <c r="G138" i="14" s="1"/>
  <c r="C113" i="13" s="1"/>
  <c r="E134" i="14"/>
  <c r="F134" i="14" s="1"/>
  <c r="G134" i="14" s="1"/>
  <c r="C109" i="13" s="1"/>
  <c r="E133" i="14"/>
  <c r="F133" i="14" s="1"/>
  <c r="G133" i="14" s="1"/>
  <c r="C108" i="13" s="1"/>
  <c r="E132" i="14"/>
  <c r="F132" i="14" s="1"/>
  <c r="G132" i="14" s="1"/>
  <c r="C107" i="13" s="1"/>
  <c r="E125" i="14"/>
  <c r="F125" i="14" s="1"/>
  <c r="G125" i="14" s="1"/>
  <c r="C100" i="13" s="1"/>
  <c r="E124" i="14"/>
  <c r="F124" i="14" s="1"/>
  <c r="G124" i="14" s="1"/>
  <c r="C99" i="13" s="1"/>
  <c r="E117" i="14"/>
  <c r="F117" i="14" s="1"/>
  <c r="G117" i="14" s="1"/>
  <c r="C92" i="13" s="1"/>
  <c r="E116" i="14"/>
  <c r="F116" i="14" s="1"/>
  <c r="G116" i="14" s="1"/>
  <c r="C91" i="13" s="1"/>
  <c r="E109" i="14"/>
  <c r="F109" i="14" s="1"/>
  <c r="G109" i="14" s="1"/>
  <c r="C84" i="13" s="1"/>
  <c r="E108" i="14"/>
  <c r="F108" i="14" s="1"/>
  <c r="G108" i="14" s="1"/>
  <c r="C83" i="13" s="1"/>
  <c r="E101" i="14"/>
  <c r="F101" i="14" s="1"/>
  <c r="G101" i="14" s="1"/>
  <c r="C76" i="13" s="1"/>
  <c r="E100" i="14"/>
  <c r="F100" i="14" s="1"/>
  <c r="G100" i="14" s="1"/>
  <c r="C75" i="13" s="1"/>
  <c r="E93" i="14"/>
  <c r="F93" i="14" s="1"/>
  <c r="G93" i="14" s="1"/>
  <c r="C68" i="13" s="1"/>
  <c r="E92" i="14"/>
  <c r="F92" i="14" s="1"/>
  <c r="G92" i="14" s="1"/>
  <c r="C67" i="13" s="1"/>
  <c r="E85" i="14"/>
  <c r="F85" i="14" s="1"/>
  <c r="G85" i="14" s="1"/>
  <c r="C60" i="13" s="1"/>
  <c r="E84" i="14"/>
  <c r="F84" i="14" s="1"/>
  <c r="G84" i="14" s="1"/>
  <c r="C59" i="13" s="1"/>
  <c r="E77" i="14"/>
  <c r="F77" i="14" s="1"/>
  <c r="G77" i="14" s="1"/>
  <c r="C52" i="13" s="1"/>
  <c r="E76" i="14"/>
  <c r="F76" i="14" s="1"/>
  <c r="G76" i="14" s="1"/>
  <c r="C51" i="13" s="1"/>
  <c r="E69" i="14"/>
  <c r="F69" i="14" s="1"/>
  <c r="G69" i="14" s="1"/>
  <c r="C44" i="13" s="1"/>
  <c r="E68" i="14"/>
  <c r="F68" i="14" s="1"/>
  <c r="G68" i="14" s="1"/>
  <c r="C43" i="13" s="1"/>
  <c r="E61" i="14"/>
  <c r="F61" i="14" s="1"/>
  <c r="G61" i="14" s="1"/>
  <c r="C36" i="13" s="1"/>
  <c r="E60" i="14"/>
  <c r="F60" i="14" s="1"/>
  <c r="G60" i="14" s="1"/>
  <c r="C35" i="13" s="1"/>
  <c r="E53" i="14"/>
  <c r="F53" i="14" s="1"/>
  <c r="G53" i="14" s="1"/>
  <c r="C28" i="13" s="1"/>
  <c r="E52" i="14"/>
  <c r="F52" i="14" s="1"/>
  <c r="G52" i="14" s="1"/>
  <c r="C27" i="13" s="1"/>
  <c r="E45" i="14"/>
  <c r="F45" i="14" s="1"/>
  <c r="G45" i="14" s="1"/>
  <c r="C20" i="13" s="1"/>
  <c r="E44" i="14"/>
  <c r="F44" i="14" s="1"/>
  <c r="G44" i="14" s="1"/>
  <c r="C19" i="13" s="1"/>
  <c r="E203" i="14"/>
  <c r="F203" i="14" s="1"/>
  <c r="G203" i="14" s="1"/>
  <c r="C178" i="13" s="1"/>
  <c r="E199" i="14"/>
  <c r="F199" i="14" s="1"/>
  <c r="G199" i="14" s="1"/>
  <c r="C174" i="13" s="1"/>
  <c r="E195" i="14"/>
  <c r="F195" i="14" s="1"/>
  <c r="G195" i="14" s="1"/>
  <c r="C170" i="13" s="1"/>
  <c r="E191" i="14"/>
  <c r="F191" i="14" s="1"/>
  <c r="G191" i="14" s="1"/>
  <c r="C166" i="13" s="1"/>
  <c r="E187" i="14"/>
  <c r="F187" i="14" s="1"/>
  <c r="G187" i="14" s="1"/>
  <c r="C162" i="13" s="1"/>
  <c r="E183" i="14"/>
  <c r="F183" i="14" s="1"/>
  <c r="G183" i="14" s="1"/>
  <c r="C158" i="13" s="1"/>
  <c r="E179" i="14"/>
  <c r="F179" i="14" s="1"/>
  <c r="G179" i="14" s="1"/>
  <c r="C154" i="13" s="1"/>
  <c r="E175" i="14"/>
  <c r="F175" i="14" s="1"/>
  <c r="G175" i="14" s="1"/>
  <c r="C150" i="13" s="1"/>
  <c r="E171" i="14"/>
  <c r="F171" i="14" s="1"/>
  <c r="G171" i="14" s="1"/>
  <c r="C146" i="13" s="1"/>
  <c r="E167" i="14"/>
  <c r="F167" i="14" s="1"/>
  <c r="G167" i="14" s="1"/>
  <c r="C142" i="13" s="1"/>
  <c r="E163" i="14"/>
  <c r="F163" i="14" s="1"/>
  <c r="G163" i="14" s="1"/>
  <c r="C138" i="13" s="1"/>
  <c r="E159" i="14"/>
  <c r="F159" i="14" s="1"/>
  <c r="G159" i="14" s="1"/>
  <c r="C134" i="13" s="1"/>
  <c r="E155" i="14"/>
  <c r="F155" i="14" s="1"/>
  <c r="G155" i="14" s="1"/>
  <c r="C130" i="13" s="1"/>
  <c r="E151" i="14"/>
  <c r="F151" i="14" s="1"/>
  <c r="G151" i="14" s="1"/>
  <c r="C126" i="13" s="1"/>
  <c r="E147" i="14"/>
  <c r="F147" i="14" s="1"/>
  <c r="G147" i="14" s="1"/>
  <c r="C122" i="13" s="1"/>
  <c r="E143" i="14"/>
  <c r="F143" i="14" s="1"/>
  <c r="G143" i="14" s="1"/>
  <c r="C118" i="13" s="1"/>
  <c r="E139" i="14"/>
  <c r="F139" i="14" s="1"/>
  <c r="G139" i="14" s="1"/>
  <c r="C114" i="13" s="1"/>
  <c r="E135" i="14"/>
  <c r="F135" i="14" s="1"/>
  <c r="G135" i="14" s="1"/>
  <c r="C110" i="13" s="1"/>
  <c r="E131" i="14"/>
  <c r="F131" i="14" s="1"/>
  <c r="G131" i="14" s="1"/>
  <c r="C106" i="13" s="1"/>
  <c r="E130" i="14"/>
  <c r="F130" i="14" s="1"/>
  <c r="G130" i="14" s="1"/>
  <c r="C105" i="13" s="1"/>
  <c r="E123" i="14"/>
  <c r="F123" i="14" s="1"/>
  <c r="G123" i="14" s="1"/>
  <c r="C98" i="13" s="1"/>
  <c r="E122" i="14"/>
  <c r="F122" i="14" s="1"/>
  <c r="G122" i="14" s="1"/>
  <c r="C97" i="13" s="1"/>
  <c r="E115" i="14"/>
  <c r="F115" i="14" s="1"/>
  <c r="G115" i="14" s="1"/>
  <c r="C90" i="13" s="1"/>
  <c r="E114" i="14"/>
  <c r="F114" i="14" s="1"/>
  <c r="G114" i="14" s="1"/>
  <c r="C89" i="13" s="1"/>
  <c r="E107" i="14"/>
  <c r="F107" i="14" s="1"/>
  <c r="G107" i="14" s="1"/>
  <c r="C82" i="13" s="1"/>
  <c r="E106" i="14"/>
  <c r="F106" i="14" s="1"/>
  <c r="G106" i="14" s="1"/>
  <c r="C81" i="13" s="1"/>
  <c r="E99" i="14"/>
  <c r="F99" i="14" s="1"/>
  <c r="G99" i="14" s="1"/>
  <c r="C74" i="13" s="1"/>
  <c r="E98" i="14"/>
  <c r="F98" i="14" s="1"/>
  <c r="G98" i="14" s="1"/>
  <c r="C73" i="13" s="1"/>
  <c r="E91" i="14"/>
  <c r="F91" i="14" s="1"/>
  <c r="G91" i="14" s="1"/>
  <c r="C66" i="13" s="1"/>
  <c r="E90" i="14"/>
  <c r="F90" i="14" s="1"/>
  <c r="G90" i="14" s="1"/>
  <c r="C65" i="13" s="1"/>
  <c r="E83" i="14"/>
  <c r="F83" i="14" s="1"/>
  <c r="G83" i="14" s="1"/>
  <c r="C58" i="13" s="1"/>
  <c r="E82" i="14"/>
  <c r="F82" i="14" s="1"/>
  <c r="G82" i="14" s="1"/>
  <c r="C57" i="13" s="1"/>
  <c r="E75" i="14"/>
  <c r="F75" i="14" s="1"/>
  <c r="G75" i="14" s="1"/>
  <c r="C50" i="13" s="1"/>
  <c r="E74" i="14"/>
  <c r="F74" i="14" s="1"/>
  <c r="G74" i="14" s="1"/>
  <c r="C49" i="13" s="1"/>
  <c r="E67" i="14"/>
  <c r="F67" i="14" s="1"/>
  <c r="G67" i="14" s="1"/>
  <c r="C42" i="13" s="1"/>
  <c r="E66" i="14"/>
  <c r="F66" i="14" s="1"/>
  <c r="G66" i="14" s="1"/>
  <c r="C41" i="13" s="1"/>
  <c r="E59" i="14"/>
  <c r="F59" i="14" s="1"/>
  <c r="G59" i="14" s="1"/>
  <c r="C34" i="13" s="1"/>
  <c r="E58" i="14"/>
  <c r="F58" i="14" s="1"/>
  <c r="G58" i="14" s="1"/>
  <c r="C33" i="13" s="1"/>
  <c r="E51" i="14"/>
  <c r="F51" i="14" s="1"/>
  <c r="G51" i="14" s="1"/>
  <c r="C26" i="13" s="1"/>
  <c r="E50" i="14"/>
  <c r="F50" i="14" s="1"/>
  <c r="G50" i="14" s="1"/>
  <c r="C25" i="13" s="1"/>
  <c r="E43" i="14"/>
  <c r="F43" i="14" s="1"/>
  <c r="G43" i="14" s="1"/>
  <c r="C18" i="13" s="1"/>
  <c r="E42" i="14"/>
  <c r="F42" i="14" s="1"/>
  <c r="G42" i="14" s="1"/>
  <c r="C17" i="13" s="1"/>
  <c r="E33" i="14"/>
  <c r="F33" i="14" s="1"/>
  <c r="G33" i="14" s="1"/>
  <c r="C8" i="13" s="1"/>
  <c r="E206" i="14"/>
  <c r="F206" i="14" s="1"/>
  <c r="G206" i="14" s="1"/>
  <c r="C181" i="13" s="1"/>
  <c r="E204" i="14"/>
  <c r="F204" i="14" s="1"/>
  <c r="G204" i="14" s="1"/>
  <c r="C179" i="13" s="1"/>
  <c r="E200" i="14"/>
  <c r="F200" i="14" s="1"/>
  <c r="G200" i="14" s="1"/>
  <c r="C175" i="13" s="1"/>
  <c r="E196" i="14"/>
  <c r="F196" i="14" s="1"/>
  <c r="G196" i="14" s="1"/>
  <c r="C171" i="13" s="1"/>
  <c r="E192" i="14"/>
  <c r="F192" i="14" s="1"/>
  <c r="G192" i="14" s="1"/>
  <c r="C167" i="13" s="1"/>
  <c r="E188" i="14"/>
  <c r="F188" i="14" s="1"/>
  <c r="G188" i="14" s="1"/>
  <c r="C163" i="13" s="1"/>
  <c r="E184" i="14"/>
  <c r="F184" i="14" s="1"/>
  <c r="G184" i="14" s="1"/>
  <c r="C159" i="13" s="1"/>
  <c r="E180" i="14"/>
  <c r="F180" i="14" s="1"/>
  <c r="G180" i="14" s="1"/>
  <c r="C155" i="13" s="1"/>
  <c r="E176" i="14"/>
  <c r="F176" i="14" s="1"/>
  <c r="G176" i="14" s="1"/>
  <c r="C151" i="13" s="1"/>
  <c r="E172" i="14"/>
  <c r="F172" i="14" s="1"/>
  <c r="G172" i="14" s="1"/>
  <c r="C147" i="13" s="1"/>
  <c r="E168" i="14"/>
  <c r="F168" i="14" s="1"/>
  <c r="G168" i="14" s="1"/>
  <c r="C143" i="13" s="1"/>
  <c r="E164" i="14"/>
  <c r="F164" i="14" s="1"/>
  <c r="G164" i="14" s="1"/>
  <c r="C139" i="13" s="1"/>
  <c r="E160" i="14"/>
  <c r="F160" i="14" s="1"/>
  <c r="G160" i="14" s="1"/>
  <c r="C135" i="13" s="1"/>
  <c r="E156" i="14"/>
  <c r="F156" i="14" s="1"/>
  <c r="G156" i="14" s="1"/>
  <c r="C131" i="13" s="1"/>
  <c r="E152" i="14"/>
  <c r="F152" i="14" s="1"/>
  <c r="G152" i="14" s="1"/>
  <c r="C127" i="13" s="1"/>
  <c r="E148" i="14"/>
  <c r="F148" i="14" s="1"/>
  <c r="G148" i="14" s="1"/>
  <c r="C123" i="13" s="1"/>
  <c r="E144" i="14"/>
  <c r="F144" i="14" s="1"/>
  <c r="G144" i="14" s="1"/>
  <c r="C119" i="13" s="1"/>
  <c r="E140" i="14"/>
  <c r="F140" i="14" s="1"/>
  <c r="G140" i="14" s="1"/>
  <c r="C115" i="13" s="1"/>
  <c r="E136" i="14"/>
  <c r="F136" i="14" s="1"/>
  <c r="G136" i="14" s="1"/>
  <c r="C111" i="13" s="1"/>
  <c r="E129" i="14"/>
  <c r="F129" i="14" s="1"/>
  <c r="G129" i="14" s="1"/>
  <c r="C104" i="13" s="1"/>
  <c r="E128" i="14"/>
  <c r="F128" i="14" s="1"/>
  <c r="G128" i="14" s="1"/>
  <c r="C103" i="13" s="1"/>
  <c r="E121" i="14"/>
  <c r="F121" i="14" s="1"/>
  <c r="G121" i="14" s="1"/>
  <c r="C96" i="13" s="1"/>
  <c r="E120" i="14"/>
  <c r="F120" i="14" s="1"/>
  <c r="G120" i="14" s="1"/>
  <c r="C95" i="13" s="1"/>
  <c r="E113" i="14"/>
  <c r="F113" i="14" s="1"/>
  <c r="G113" i="14" s="1"/>
  <c r="C88" i="13" s="1"/>
  <c r="E112" i="14"/>
  <c r="F112" i="14" s="1"/>
  <c r="G112" i="14" s="1"/>
  <c r="C87" i="13" s="1"/>
  <c r="E105" i="14"/>
  <c r="F105" i="14" s="1"/>
  <c r="G105" i="14" s="1"/>
  <c r="C80" i="13" s="1"/>
  <c r="E104" i="14"/>
  <c r="F104" i="14" s="1"/>
  <c r="G104" i="14" s="1"/>
  <c r="C79" i="13" s="1"/>
  <c r="E97" i="14"/>
  <c r="F97" i="14" s="1"/>
  <c r="G97" i="14" s="1"/>
  <c r="C72" i="13" s="1"/>
  <c r="E96" i="14"/>
  <c r="F96" i="14" s="1"/>
  <c r="G96" i="14" s="1"/>
  <c r="C71" i="13" s="1"/>
  <c r="E89" i="14"/>
  <c r="F89" i="14" s="1"/>
  <c r="G89" i="14" s="1"/>
  <c r="C64" i="13" s="1"/>
  <c r="E88" i="14"/>
  <c r="F88" i="14" s="1"/>
  <c r="G88" i="14" s="1"/>
  <c r="C63" i="13" s="1"/>
  <c r="E81" i="14"/>
  <c r="F81" i="14" s="1"/>
  <c r="G81" i="14" s="1"/>
  <c r="C56" i="13" s="1"/>
  <c r="E80" i="14"/>
  <c r="F80" i="14" s="1"/>
  <c r="G80" i="14" s="1"/>
  <c r="C55" i="13" s="1"/>
  <c r="E73" i="14"/>
  <c r="F73" i="14" s="1"/>
  <c r="G73" i="14" s="1"/>
  <c r="C48" i="13" s="1"/>
  <c r="E72" i="14"/>
  <c r="F72" i="14" s="1"/>
  <c r="G72" i="14" s="1"/>
  <c r="C47" i="13" s="1"/>
  <c r="E65" i="14"/>
  <c r="F65" i="14" s="1"/>
  <c r="G65" i="14" s="1"/>
  <c r="C40" i="13" s="1"/>
  <c r="E64" i="14"/>
  <c r="F64" i="14" s="1"/>
  <c r="G64" i="14" s="1"/>
  <c r="C39" i="13" s="1"/>
  <c r="E57" i="14"/>
  <c r="F57" i="14" s="1"/>
  <c r="G57" i="14" s="1"/>
  <c r="C32" i="13" s="1"/>
  <c r="E56" i="14"/>
  <c r="F56" i="14" s="1"/>
  <c r="G56" i="14" s="1"/>
  <c r="C31" i="13" s="1"/>
  <c r="E49" i="14"/>
  <c r="F49" i="14" s="1"/>
  <c r="G49" i="14" s="1"/>
  <c r="C24" i="13" s="1"/>
  <c r="E48" i="14"/>
  <c r="F48" i="14" s="1"/>
  <c r="G48" i="14" s="1"/>
  <c r="C23" i="13" s="1"/>
  <c r="E41" i="14"/>
  <c r="F41" i="14" s="1"/>
  <c r="G41" i="14" s="1"/>
  <c r="C16" i="13" s="1"/>
  <c r="E40" i="14"/>
  <c r="F40" i="14" s="1"/>
  <c r="G40" i="14" s="1"/>
  <c r="C15" i="13" s="1"/>
  <c r="E36" i="14"/>
  <c r="F36" i="14" s="1"/>
  <c r="G36" i="14" s="1"/>
  <c r="C11" i="13" s="1"/>
  <c r="E201" i="14"/>
  <c r="F201" i="14" s="1"/>
  <c r="G201" i="14" s="1"/>
  <c r="C176" i="13" s="1"/>
  <c r="E197" i="14"/>
  <c r="F197" i="14" s="1"/>
  <c r="G197" i="14" s="1"/>
  <c r="C172" i="13" s="1"/>
  <c r="E193" i="14"/>
  <c r="F193" i="14" s="1"/>
  <c r="G193" i="14" s="1"/>
  <c r="C168" i="13" s="1"/>
  <c r="E189" i="14"/>
  <c r="F189" i="14" s="1"/>
  <c r="G189" i="14" s="1"/>
  <c r="C164" i="13" s="1"/>
  <c r="E185" i="14"/>
  <c r="F185" i="14" s="1"/>
  <c r="G185" i="14" s="1"/>
  <c r="C160" i="13" s="1"/>
  <c r="E181" i="14"/>
  <c r="F181" i="14" s="1"/>
  <c r="G181" i="14" s="1"/>
  <c r="C156" i="13" s="1"/>
  <c r="E177" i="14"/>
  <c r="F177" i="14" s="1"/>
  <c r="G177" i="14" s="1"/>
  <c r="C152" i="13" s="1"/>
  <c r="E173" i="14"/>
  <c r="F173" i="14" s="1"/>
  <c r="G173" i="14" s="1"/>
  <c r="C148" i="13" s="1"/>
  <c r="E169" i="14"/>
  <c r="F169" i="14" s="1"/>
  <c r="G169" i="14" s="1"/>
  <c r="C144" i="13" s="1"/>
  <c r="E165" i="14"/>
  <c r="F165" i="14" s="1"/>
  <c r="G165" i="14" s="1"/>
  <c r="C140" i="13" s="1"/>
  <c r="E161" i="14"/>
  <c r="F161" i="14" s="1"/>
  <c r="G161" i="14" s="1"/>
  <c r="C136" i="13" s="1"/>
  <c r="E157" i="14"/>
  <c r="F157" i="14" s="1"/>
  <c r="G157" i="14" s="1"/>
  <c r="C132" i="13" s="1"/>
  <c r="E153" i="14"/>
  <c r="F153" i="14" s="1"/>
  <c r="G153" i="14" s="1"/>
  <c r="C128" i="13" s="1"/>
  <c r="E149" i="14"/>
  <c r="F149" i="14" s="1"/>
  <c r="G149" i="14" s="1"/>
  <c r="C124" i="13" s="1"/>
  <c r="E145" i="14"/>
  <c r="F145" i="14" s="1"/>
  <c r="G145" i="14" s="1"/>
  <c r="C120" i="13" s="1"/>
  <c r="E141" i="14"/>
  <c r="F141" i="14" s="1"/>
  <c r="G141" i="14" s="1"/>
  <c r="C116" i="13" s="1"/>
  <c r="E137" i="14"/>
  <c r="F137" i="14" s="1"/>
  <c r="G137" i="14" s="1"/>
  <c r="C112" i="13" s="1"/>
  <c r="E127" i="14"/>
  <c r="F127" i="14" s="1"/>
  <c r="G127" i="14" s="1"/>
  <c r="C102" i="13" s="1"/>
  <c r="E126" i="14"/>
  <c r="F126" i="14" s="1"/>
  <c r="G126" i="14" s="1"/>
  <c r="C101" i="13" s="1"/>
  <c r="E119" i="14"/>
  <c r="F119" i="14" s="1"/>
  <c r="G119" i="14" s="1"/>
  <c r="C94" i="13" s="1"/>
  <c r="E118" i="14"/>
  <c r="F118" i="14" s="1"/>
  <c r="G118" i="14" s="1"/>
  <c r="C93" i="13" s="1"/>
  <c r="E111" i="14"/>
  <c r="F111" i="14" s="1"/>
  <c r="G111" i="14" s="1"/>
  <c r="C86" i="13" s="1"/>
  <c r="E110" i="14"/>
  <c r="F110" i="14" s="1"/>
  <c r="G110" i="14" s="1"/>
  <c r="C85" i="13" s="1"/>
  <c r="E103" i="14"/>
  <c r="F103" i="14" s="1"/>
  <c r="G103" i="14" s="1"/>
  <c r="C78" i="13" s="1"/>
  <c r="E102" i="14"/>
  <c r="F102" i="14" s="1"/>
  <c r="G102" i="14" s="1"/>
  <c r="C77" i="13" s="1"/>
  <c r="E95" i="14"/>
  <c r="F95" i="14" s="1"/>
  <c r="G95" i="14" s="1"/>
  <c r="C70" i="13" s="1"/>
  <c r="E94" i="14"/>
  <c r="F94" i="14" s="1"/>
  <c r="G94" i="14" s="1"/>
  <c r="C69" i="13" s="1"/>
  <c r="E87" i="14"/>
  <c r="F87" i="14" s="1"/>
  <c r="G87" i="14" s="1"/>
  <c r="C62" i="13" s="1"/>
  <c r="E86" i="14"/>
  <c r="F86" i="14" s="1"/>
  <c r="G86" i="14" s="1"/>
  <c r="C61" i="13" s="1"/>
  <c r="E79" i="14"/>
  <c r="F79" i="14" s="1"/>
  <c r="G79" i="14" s="1"/>
  <c r="C54" i="13" s="1"/>
  <c r="E78" i="14"/>
  <c r="F78" i="14" s="1"/>
  <c r="G78" i="14" s="1"/>
  <c r="C53" i="13" s="1"/>
  <c r="E71" i="14"/>
  <c r="F71" i="14" s="1"/>
  <c r="G71" i="14" s="1"/>
  <c r="C46" i="13" s="1"/>
  <c r="E70" i="14"/>
  <c r="F70" i="14" s="1"/>
  <c r="G70" i="14" s="1"/>
  <c r="C45" i="13" s="1"/>
  <c r="E63" i="14"/>
  <c r="F63" i="14" s="1"/>
  <c r="G63" i="14" s="1"/>
  <c r="C38" i="13" s="1"/>
  <c r="E62" i="14"/>
  <c r="F62" i="14" s="1"/>
  <c r="G62" i="14" s="1"/>
  <c r="C37" i="13" s="1"/>
  <c r="E55" i="14"/>
  <c r="F55" i="14" s="1"/>
  <c r="G55" i="14" s="1"/>
  <c r="C30" i="13" s="1"/>
  <c r="E54" i="14"/>
  <c r="F54" i="14" s="1"/>
  <c r="G54" i="14" s="1"/>
  <c r="C29" i="13" s="1"/>
  <c r="E47" i="14"/>
  <c r="F47" i="14" s="1"/>
  <c r="G47" i="14" s="1"/>
  <c r="C22" i="13" s="1"/>
  <c r="E46" i="14"/>
  <c r="F46" i="14" s="1"/>
  <c r="G46" i="14" s="1"/>
  <c r="C21" i="13" s="1"/>
  <c r="E39" i="14"/>
  <c r="F39" i="14" s="1"/>
  <c r="G39" i="14" s="1"/>
  <c r="C14" i="13" s="1"/>
  <c r="E38" i="14"/>
  <c r="F38" i="14" s="1"/>
  <c r="G38" i="14" s="1"/>
  <c r="C13" i="13" s="1"/>
  <c r="E35" i="14"/>
  <c r="F35" i="14" s="1"/>
  <c r="G35" i="14" s="1"/>
  <c r="C10" i="13" s="1"/>
  <c r="E31" i="14"/>
  <c r="F31" i="14" s="1"/>
  <c r="G31" i="14" s="1"/>
  <c r="C6" i="13" s="1"/>
  <c r="E690" i="15"/>
  <c r="F690" i="15" s="1"/>
  <c r="G690" i="15" s="1"/>
  <c r="D665" i="13" s="1"/>
  <c r="E688" i="15"/>
  <c r="F688" i="15" s="1"/>
  <c r="G688" i="15" s="1"/>
  <c r="D663" i="13" s="1"/>
  <c r="E686" i="15"/>
  <c r="F686" i="15" s="1"/>
  <c r="G686" i="15" s="1"/>
  <c r="D661" i="13" s="1"/>
  <c r="E684" i="15"/>
  <c r="F684" i="15" s="1"/>
  <c r="G684" i="15" s="1"/>
  <c r="D659" i="13" s="1"/>
  <c r="E682" i="15"/>
  <c r="F682" i="15" s="1"/>
  <c r="G682" i="15" s="1"/>
  <c r="D657" i="13" s="1"/>
  <c r="E680" i="15"/>
  <c r="F680" i="15" s="1"/>
  <c r="G680" i="15" s="1"/>
  <c r="D655" i="13" s="1"/>
  <c r="E678" i="15"/>
  <c r="F678" i="15" s="1"/>
  <c r="G678" i="15" s="1"/>
  <c r="D653" i="13" s="1"/>
  <c r="E676" i="15"/>
  <c r="F676" i="15" s="1"/>
  <c r="G676" i="15" s="1"/>
  <c r="D651" i="13" s="1"/>
  <c r="E674" i="15"/>
  <c r="F674" i="15" s="1"/>
  <c r="G674" i="15" s="1"/>
  <c r="D649" i="13" s="1"/>
  <c r="E672" i="15"/>
  <c r="F672" i="15" s="1"/>
  <c r="G672" i="15" s="1"/>
  <c r="D647" i="13" s="1"/>
  <c r="E670" i="15"/>
  <c r="F670" i="15" s="1"/>
  <c r="G670" i="15" s="1"/>
  <c r="D645" i="13" s="1"/>
  <c r="E668" i="15"/>
  <c r="F668" i="15" s="1"/>
  <c r="G668" i="15" s="1"/>
  <c r="D643" i="13" s="1"/>
  <c r="E666" i="15"/>
  <c r="F666" i="15" s="1"/>
  <c r="G666" i="15" s="1"/>
  <c r="D641" i="13" s="1"/>
  <c r="E664" i="15"/>
  <c r="F664" i="15" s="1"/>
  <c r="G664" i="15" s="1"/>
  <c r="D639" i="13" s="1"/>
  <c r="E662" i="15"/>
  <c r="F662" i="15" s="1"/>
  <c r="G662" i="15" s="1"/>
  <c r="D637" i="13" s="1"/>
  <c r="E660" i="15"/>
  <c r="F660" i="15" s="1"/>
  <c r="G660" i="15" s="1"/>
  <c r="D635" i="13" s="1"/>
  <c r="E658" i="15"/>
  <c r="F658" i="15" s="1"/>
  <c r="G658" i="15" s="1"/>
  <c r="D633" i="13" s="1"/>
  <c r="E656" i="15"/>
  <c r="F656" i="15" s="1"/>
  <c r="G656" i="15" s="1"/>
  <c r="D631" i="13" s="1"/>
  <c r="E654" i="15"/>
  <c r="F654" i="15" s="1"/>
  <c r="G654" i="15" s="1"/>
  <c r="D629" i="13" s="1"/>
  <c r="E652" i="15"/>
  <c r="F652" i="15" s="1"/>
  <c r="G652" i="15" s="1"/>
  <c r="D627" i="13" s="1"/>
  <c r="E650" i="15"/>
  <c r="F650" i="15" s="1"/>
  <c r="G650" i="15" s="1"/>
  <c r="D625" i="13" s="1"/>
  <c r="E648" i="15"/>
  <c r="F648" i="15" s="1"/>
  <c r="G648" i="15" s="1"/>
  <c r="D623" i="13" s="1"/>
  <c r="E646" i="15"/>
  <c r="F646" i="15" s="1"/>
  <c r="G646" i="15" s="1"/>
  <c r="D621" i="13" s="1"/>
  <c r="E644" i="15"/>
  <c r="F644" i="15" s="1"/>
  <c r="G644" i="15" s="1"/>
  <c r="D619" i="13" s="1"/>
  <c r="E642" i="15"/>
  <c r="F642" i="15" s="1"/>
  <c r="G642" i="15" s="1"/>
  <c r="D617" i="13" s="1"/>
  <c r="E640" i="15"/>
  <c r="F640" i="15" s="1"/>
  <c r="G640" i="15" s="1"/>
  <c r="D615" i="13" s="1"/>
  <c r="E638" i="15"/>
  <c r="F638" i="15" s="1"/>
  <c r="G638" i="15" s="1"/>
  <c r="D613" i="13" s="1"/>
  <c r="E636" i="15"/>
  <c r="F636" i="15" s="1"/>
  <c r="G636" i="15" s="1"/>
  <c r="D611" i="13" s="1"/>
  <c r="E634" i="15"/>
  <c r="F634" i="15" s="1"/>
  <c r="G634" i="15" s="1"/>
  <c r="D609" i="13" s="1"/>
  <c r="E632" i="15"/>
  <c r="F632" i="15" s="1"/>
  <c r="G632" i="15" s="1"/>
  <c r="D607" i="13" s="1"/>
  <c r="E630" i="15"/>
  <c r="F630" i="15" s="1"/>
  <c r="G630" i="15" s="1"/>
  <c r="D605" i="13" s="1"/>
  <c r="E628" i="15"/>
  <c r="F628" i="15" s="1"/>
  <c r="G628" i="15" s="1"/>
  <c r="D603" i="13" s="1"/>
  <c r="E626" i="15"/>
  <c r="F626" i="15" s="1"/>
  <c r="G626" i="15" s="1"/>
  <c r="D601" i="13" s="1"/>
  <c r="E624" i="15"/>
  <c r="F624" i="15" s="1"/>
  <c r="G624" i="15" s="1"/>
  <c r="D599" i="13" s="1"/>
  <c r="E622" i="15"/>
  <c r="F622" i="15" s="1"/>
  <c r="G622" i="15" s="1"/>
  <c r="D597" i="13" s="1"/>
  <c r="E620" i="15"/>
  <c r="F620" i="15" s="1"/>
  <c r="G620" i="15" s="1"/>
  <c r="D595" i="13" s="1"/>
  <c r="E618" i="15"/>
  <c r="F618" i="15" s="1"/>
  <c r="G618" i="15" s="1"/>
  <c r="D593" i="13" s="1"/>
  <c r="E616" i="15"/>
  <c r="F616" i="15" s="1"/>
  <c r="G616" i="15" s="1"/>
  <c r="D591" i="13" s="1"/>
  <c r="E614" i="15"/>
  <c r="F614" i="15" s="1"/>
  <c r="G614" i="15" s="1"/>
  <c r="D589" i="13" s="1"/>
  <c r="E612" i="15"/>
  <c r="F612" i="15" s="1"/>
  <c r="G612" i="15" s="1"/>
  <c r="D587" i="13" s="1"/>
  <c r="E610" i="15"/>
  <c r="F610" i="15" s="1"/>
  <c r="G610" i="15" s="1"/>
  <c r="D585" i="13" s="1"/>
  <c r="E608" i="15"/>
  <c r="F608" i="15" s="1"/>
  <c r="G608" i="15" s="1"/>
  <c r="D583" i="13" s="1"/>
  <c r="E606" i="15"/>
  <c r="F606" i="15" s="1"/>
  <c r="G606" i="15" s="1"/>
  <c r="D581" i="13" s="1"/>
  <c r="E604" i="15"/>
  <c r="F604" i="15" s="1"/>
  <c r="G604" i="15" s="1"/>
  <c r="D579" i="13" s="1"/>
  <c r="E602" i="15"/>
  <c r="F602" i="15" s="1"/>
  <c r="G602" i="15" s="1"/>
  <c r="D577" i="13" s="1"/>
  <c r="E600" i="15"/>
  <c r="F600" i="15" s="1"/>
  <c r="G600" i="15" s="1"/>
  <c r="D575" i="13" s="1"/>
  <c r="E598" i="15"/>
  <c r="F598" i="15" s="1"/>
  <c r="G598" i="15" s="1"/>
  <c r="D573" i="13" s="1"/>
  <c r="E596" i="15"/>
  <c r="F596" i="15" s="1"/>
  <c r="G596" i="15" s="1"/>
  <c r="D571" i="13" s="1"/>
  <c r="E594" i="15"/>
  <c r="F594" i="15" s="1"/>
  <c r="G594" i="15" s="1"/>
  <c r="D569" i="13" s="1"/>
  <c r="E592" i="15"/>
  <c r="F592" i="15" s="1"/>
  <c r="G592" i="15" s="1"/>
  <c r="D567" i="13" s="1"/>
  <c r="E590" i="15"/>
  <c r="F590" i="15" s="1"/>
  <c r="G590" i="15" s="1"/>
  <c r="D565" i="13" s="1"/>
  <c r="E588" i="15"/>
  <c r="F588" i="15" s="1"/>
  <c r="G588" i="15" s="1"/>
  <c r="D563" i="13" s="1"/>
  <c r="E586" i="15"/>
  <c r="F586" i="15" s="1"/>
  <c r="G586" i="15" s="1"/>
  <c r="D561" i="13" s="1"/>
  <c r="E584" i="15"/>
  <c r="F584" i="15" s="1"/>
  <c r="G584" i="15" s="1"/>
  <c r="D559" i="13" s="1"/>
  <c r="E582" i="15"/>
  <c r="F582" i="15" s="1"/>
  <c r="G582" i="15" s="1"/>
  <c r="D557" i="13" s="1"/>
  <c r="E580" i="15"/>
  <c r="F580" i="15" s="1"/>
  <c r="G580" i="15" s="1"/>
  <c r="D555" i="13" s="1"/>
  <c r="E578" i="15"/>
  <c r="F578" i="15" s="1"/>
  <c r="G578" i="15" s="1"/>
  <c r="D553" i="13" s="1"/>
  <c r="E576" i="15"/>
  <c r="F576" i="15" s="1"/>
  <c r="G576" i="15" s="1"/>
  <c r="D551" i="13" s="1"/>
  <c r="E574" i="15"/>
  <c r="F574" i="15" s="1"/>
  <c r="G574" i="15" s="1"/>
  <c r="D549" i="13" s="1"/>
  <c r="E572" i="15"/>
  <c r="F572" i="15" s="1"/>
  <c r="G572" i="15" s="1"/>
  <c r="D547" i="13" s="1"/>
  <c r="E570" i="15"/>
  <c r="F570" i="15" s="1"/>
  <c r="G570" i="15" s="1"/>
  <c r="D545" i="13" s="1"/>
  <c r="E568" i="15"/>
  <c r="F568" i="15" s="1"/>
  <c r="G568" i="15" s="1"/>
  <c r="D543" i="13" s="1"/>
  <c r="E566" i="15"/>
  <c r="F566" i="15" s="1"/>
  <c r="G566" i="15" s="1"/>
  <c r="D541" i="13" s="1"/>
  <c r="E564" i="15"/>
  <c r="F564" i="15" s="1"/>
  <c r="G564" i="15" s="1"/>
  <c r="D539" i="13" s="1"/>
  <c r="E562" i="15"/>
  <c r="F562" i="15" s="1"/>
  <c r="G562" i="15" s="1"/>
  <c r="D537" i="13" s="1"/>
  <c r="E560" i="15"/>
  <c r="F560" i="15" s="1"/>
  <c r="G560" i="15" s="1"/>
  <c r="D535" i="13" s="1"/>
  <c r="E558" i="15"/>
  <c r="F558" i="15" s="1"/>
  <c r="G558" i="15" s="1"/>
  <c r="D533" i="13" s="1"/>
  <c r="E556" i="15"/>
  <c r="F556" i="15" s="1"/>
  <c r="G556" i="15" s="1"/>
  <c r="D531" i="13" s="1"/>
  <c r="E554" i="15"/>
  <c r="F554" i="15" s="1"/>
  <c r="G554" i="15" s="1"/>
  <c r="D529" i="13" s="1"/>
  <c r="E552" i="15"/>
  <c r="F552" i="15" s="1"/>
  <c r="G552" i="15" s="1"/>
  <c r="D527" i="13" s="1"/>
  <c r="E550" i="15"/>
  <c r="F550" i="15" s="1"/>
  <c r="G550" i="15" s="1"/>
  <c r="D525" i="13" s="1"/>
  <c r="E548" i="15"/>
  <c r="F548" i="15" s="1"/>
  <c r="G548" i="15" s="1"/>
  <c r="D523" i="13" s="1"/>
  <c r="E546" i="15"/>
  <c r="F546" i="15" s="1"/>
  <c r="G546" i="15" s="1"/>
  <c r="D521" i="13" s="1"/>
  <c r="E544" i="15"/>
  <c r="F544" i="15" s="1"/>
  <c r="G544" i="15" s="1"/>
  <c r="D519" i="13" s="1"/>
  <c r="E542" i="15"/>
  <c r="F542" i="15" s="1"/>
  <c r="G542" i="15" s="1"/>
  <c r="D517" i="13" s="1"/>
  <c r="E540" i="15"/>
  <c r="F540" i="15" s="1"/>
  <c r="G540" i="15" s="1"/>
  <c r="D515" i="13" s="1"/>
  <c r="E538" i="15"/>
  <c r="F538" i="15" s="1"/>
  <c r="G538" i="15" s="1"/>
  <c r="D513" i="13" s="1"/>
  <c r="E536" i="15"/>
  <c r="F536" i="15" s="1"/>
  <c r="G536" i="15" s="1"/>
  <c r="D511" i="13" s="1"/>
  <c r="E534" i="15"/>
  <c r="F534" i="15" s="1"/>
  <c r="G534" i="15" s="1"/>
  <c r="D509" i="13" s="1"/>
  <c r="E532" i="15"/>
  <c r="F532" i="15" s="1"/>
  <c r="G532" i="15" s="1"/>
  <c r="D507" i="13" s="1"/>
  <c r="E530" i="15"/>
  <c r="F530" i="15" s="1"/>
  <c r="G530" i="15" s="1"/>
  <c r="D505" i="13" s="1"/>
  <c r="E528" i="15"/>
  <c r="F528" i="15" s="1"/>
  <c r="G528" i="15" s="1"/>
  <c r="D503" i="13" s="1"/>
  <c r="E526" i="15"/>
  <c r="F526" i="15" s="1"/>
  <c r="G526" i="15" s="1"/>
  <c r="D501" i="13" s="1"/>
  <c r="E524" i="15"/>
  <c r="F524" i="15" s="1"/>
  <c r="G524" i="15" s="1"/>
  <c r="D499" i="13" s="1"/>
  <c r="E522" i="15"/>
  <c r="F522" i="15" s="1"/>
  <c r="G522" i="15" s="1"/>
  <c r="D497" i="13" s="1"/>
  <c r="E520" i="15"/>
  <c r="F520" i="15" s="1"/>
  <c r="G520" i="15" s="1"/>
  <c r="D495" i="13" s="1"/>
  <c r="E518" i="15"/>
  <c r="F518" i="15" s="1"/>
  <c r="G518" i="15" s="1"/>
  <c r="D493" i="13" s="1"/>
  <c r="E516" i="15"/>
  <c r="F516" i="15" s="1"/>
  <c r="G516" i="15" s="1"/>
  <c r="D491" i="13" s="1"/>
  <c r="E514" i="15"/>
  <c r="F514" i="15" s="1"/>
  <c r="G514" i="15" s="1"/>
  <c r="D489" i="13" s="1"/>
  <c r="E512" i="15"/>
  <c r="F512" i="15" s="1"/>
  <c r="G512" i="15" s="1"/>
  <c r="D487" i="13" s="1"/>
  <c r="E510" i="15"/>
  <c r="F510" i="15" s="1"/>
  <c r="G510" i="15" s="1"/>
  <c r="D485" i="13" s="1"/>
  <c r="E508" i="15"/>
  <c r="F508" i="15" s="1"/>
  <c r="G508" i="15" s="1"/>
  <c r="D483" i="13" s="1"/>
  <c r="E506" i="15"/>
  <c r="F506" i="15" s="1"/>
  <c r="G506" i="15" s="1"/>
  <c r="D481" i="13" s="1"/>
  <c r="E504" i="15"/>
  <c r="F504" i="15" s="1"/>
  <c r="G504" i="15" s="1"/>
  <c r="D479" i="13" s="1"/>
  <c r="E502" i="15"/>
  <c r="F502" i="15" s="1"/>
  <c r="G502" i="15" s="1"/>
  <c r="D477" i="13" s="1"/>
  <c r="E500" i="15"/>
  <c r="F500" i="15" s="1"/>
  <c r="G500" i="15" s="1"/>
  <c r="D475" i="13" s="1"/>
  <c r="E498" i="15"/>
  <c r="F498" i="15" s="1"/>
  <c r="G498" i="15" s="1"/>
  <c r="D473" i="13" s="1"/>
  <c r="E496" i="15"/>
  <c r="F496" i="15" s="1"/>
  <c r="G496" i="15" s="1"/>
  <c r="D471" i="13" s="1"/>
  <c r="E494" i="15"/>
  <c r="F494" i="15" s="1"/>
  <c r="G494" i="15" s="1"/>
  <c r="D469" i="13" s="1"/>
  <c r="E492" i="15"/>
  <c r="F492" i="15" s="1"/>
  <c r="G492" i="15" s="1"/>
  <c r="D467" i="13" s="1"/>
  <c r="E490" i="15"/>
  <c r="F490" i="15" s="1"/>
  <c r="G490" i="15" s="1"/>
  <c r="D465" i="13" s="1"/>
  <c r="E488" i="15"/>
  <c r="F488" i="15" s="1"/>
  <c r="G488" i="15" s="1"/>
  <c r="D463" i="13" s="1"/>
  <c r="E486" i="15"/>
  <c r="F486" i="15" s="1"/>
  <c r="G486" i="15" s="1"/>
  <c r="D461" i="13" s="1"/>
  <c r="E484" i="15"/>
  <c r="F484" i="15" s="1"/>
  <c r="G484" i="15" s="1"/>
  <c r="D459" i="13" s="1"/>
  <c r="E482" i="15"/>
  <c r="F482" i="15" s="1"/>
  <c r="G482" i="15" s="1"/>
  <c r="D457" i="13" s="1"/>
  <c r="E480" i="15"/>
  <c r="F480" i="15" s="1"/>
  <c r="G480" i="15" s="1"/>
  <c r="D455" i="13" s="1"/>
  <c r="E478" i="15"/>
  <c r="F478" i="15" s="1"/>
  <c r="G478" i="15" s="1"/>
  <c r="D453" i="13" s="1"/>
  <c r="E476" i="15"/>
  <c r="F476" i="15" s="1"/>
  <c r="G476" i="15" s="1"/>
  <c r="D451" i="13" s="1"/>
  <c r="E474" i="15"/>
  <c r="F474" i="15" s="1"/>
  <c r="G474" i="15" s="1"/>
  <c r="D449" i="13" s="1"/>
  <c r="E472" i="15"/>
  <c r="F472" i="15" s="1"/>
  <c r="G472" i="15" s="1"/>
  <c r="D447" i="13" s="1"/>
  <c r="E470" i="15"/>
  <c r="F470" i="15" s="1"/>
  <c r="G470" i="15" s="1"/>
  <c r="D445" i="13" s="1"/>
  <c r="E468" i="15"/>
  <c r="F468" i="15" s="1"/>
  <c r="G468" i="15" s="1"/>
  <c r="D443" i="13" s="1"/>
  <c r="E466" i="15"/>
  <c r="F466" i="15" s="1"/>
  <c r="G466" i="15" s="1"/>
  <c r="D441" i="13" s="1"/>
  <c r="E464" i="15"/>
  <c r="F464" i="15" s="1"/>
  <c r="G464" i="15" s="1"/>
  <c r="D439" i="13" s="1"/>
  <c r="E462" i="15"/>
  <c r="F462" i="15" s="1"/>
  <c r="G462" i="15" s="1"/>
  <c r="D437" i="13" s="1"/>
  <c r="E460" i="15"/>
  <c r="F460" i="15" s="1"/>
  <c r="G460" i="15" s="1"/>
  <c r="D435" i="13" s="1"/>
  <c r="E458" i="15"/>
  <c r="F458" i="15" s="1"/>
  <c r="G458" i="15" s="1"/>
  <c r="D433" i="13" s="1"/>
  <c r="E456" i="15"/>
  <c r="F456" i="15" s="1"/>
  <c r="G456" i="15" s="1"/>
  <c r="D431" i="13" s="1"/>
  <c r="E454" i="15"/>
  <c r="F454" i="15" s="1"/>
  <c r="G454" i="15" s="1"/>
  <c r="D429" i="13" s="1"/>
  <c r="E452" i="15"/>
  <c r="F452" i="15" s="1"/>
  <c r="G452" i="15" s="1"/>
  <c r="D427" i="13" s="1"/>
  <c r="E450" i="15"/>
  <c r="F450" i="15" s="1"/>
  <c r="G450" i="15" s="1"/>
  <c r="D425" i="13" s="1"/>
  <c r="E448" i="15"/>
  <c r="F448" i="15" s="1"/>
  <c r="G448" i="15" s="1"/>
  <c r="D423" i="13" s="1"/>
  <c r="E446" i="15"/>
  <c r="F446" i="15" s="1"/>
  <c r="G446" i="15" s="1"/>
  <c r="D421" i="13" s="1"/>
  <c r="E444" i="15"/>
  <c r="F444" i="15" s="1"/>
  <c r="G444" i="15" s="1"/>
  <c r="D419" i="13" s="1"/>
  <c r="E442" i="15"/>
  <c r="F442" i="15" s="1"/>
  <c r="G442" i="15" s="1"/>
  <c r="D417" i="13" s="1"/>
  <c r="E440" i="15"/>
  <c r="F440" i="15" s="1"/>
  <c r="G440" i="15" s="1"/>
  <c r="D415" i="13" s="1"/>
  <c r="E438" i="15"/>
  <c r="F438" i="15" s="1"/>
  <c r="G438" i="15" s="1"/>
  <c r="D413" i="13" s="1"/>
  <c r="E436" i="15"/>
  <c r="F436" i="15" s="1"/>
  <c r="G436" i="15" s="1"/>
  <c r="D411" i="13" s="1"/>
  <c r="E434" i="15"/>
  <c r="F434" i="15" s="1"/>
  <c r="G434" i="15" s="1"/>
  <c r="D409" i="13" s="1"/>
  <c r="E432" i="15"/>
  <c r="F432" i="15" s="1"/>
  <c r="G432" i="15" s="1"/>
  <c r="D407" i="13" s="1"/>
  <c r="E430" i="15"/>
  <c r="F430" i="15" s="1"/>
  <c r="G430" i="15" s="1"/>
  <c r="D405" i="13" s="1"/>
  <c r="E428" i="15"/>
  <c r="F428" i="15" s="1"/>
  <c r="G428" i="15" s="1"/>
  <c r="D403" i="13" s="1"/>
  <c r="E426" i="15"/>
  <c r="F426" i="15" s="1"/>
  <c r="G426" i="15" s="1"/>
  <c r="D401" i="13" s="1"/>
  <c r="E424" i="15"/>
  <c r="F424" i="15" s="1"/>
  <c r="G424" i="15" s="1"/>
  <c r="D399" i="13" s="1"/>
  <c r="E422" i="15"/>
  <c r="F422" i="15" s="1"/>
  <c r="G422" i="15" s="1"/>
  <c r="D397" i="13" s="1"/>
  <c r="E420" i="15"/>
  <c r="F420" i="15" s="1"/>
  <c r="G420" i="15" s="1"/>
  <c r="D395" i="13" s="1"/>
  <c r="E418" i="15"/>
  <c r="F418" i="15" s="1"/>
  <c r="G418" i="15" s="1"/>
  <c r="D393" i="13" s="1"/>
  <c r="E416" i="15"/>
  <c r="F416" i="15" s="1"/>
  <c r="G416" i="15" s="1"/>
  <c r="D391" i="13" s="1"/>
  <c r="E414" i="15"/>
  <c r="F414" i="15" s="1"/>
  <c r="G414" i="15" s="1"/>
  <c r="D389" i="13" s="1"/>
  <c r="E412" i="15"/>
  <c r="F412" i="15" s="1"/>
  <c r="G412" i="15" s="1"/>
  <c r="D387" i="13" s="1"/>
  <c r="E410" i="15"/>
  <c r="F410" i="15" s="1"/>
  <c r="G410" i="15" s="1"/>
  <c r="D385" i="13" s="1"/>
  <c r="E408" i="15"/>
  <c r="F408" i="15" s="1"/>
  <c r="G408" i="15" s="1"/>
  <c r="D383" i="13" s="1"/>
  <c r="E406" i="15"/>
  <c r="F406" i="15" s="1"/>
  <c r="G406" i="15" s="1"/>
  <c r="D381" i="13" s="1"/>
  <c r="E404" i="15"/>
  <c r="F404" i="15" s="1"/>
  <c r="G404" i="15" s="1"/>
  <c r="D379" i="13" s="1"/>
  <c r="E402" i="15"/>
  <c r="F402" i="15" s="1"/>
  <c r="G402" i="15" s="1"/>
  <c r="D377" i="13" s="1"/>
  <c r="E400" i="15"/>
  <c r="F400" i="15" s="1"/>
  <c r="G400" i="15" s="1"/>
  <c r="D375" i="13" s="1"/>
  <c r="E398" i="15"/>
  <c r="F398" i="15" s="1"/>
  <c r="G398" i="15" s="1"/>
  <c r="D373" i="13" s="1"/>
  <c r="E396" i="15"/>
  <c r="F396" i="15" s="1"/>
  <c r="G396" i="15" s="1"/>
  <c r="D371" i="13" s="1"/>
  <c r="E394" i="15"/>
  <c r="F394" i="15" s="1"/>
  <c r="G394" i="15" s="1"/>
  <c r="D369" i="13" s="1"/>
  <c r="E392" i="15"/>
  <c r="F392" i="15" s="1"/>
  <c r="G392" i="15" s="1"/>
  <c r="D367" i="13" s="1"/>
  <c r="E390" i="15"/>
  <c r="F390" i="15" s="1"/>
  <c r="G390" i="15" s="1"/>
  <c r="D365" i="13" s="1"/>
  <c r="E388" i="15"/>
  <c r="F388" i="15" s="1"/>
  <c r="G388" i="15" s="1"/>
  <c r="D363" i="13" s="1"/>
  <c r="E386" i="15"/>
  <c r="F386" i="15" s="1"/>
  <c r="G386" i="15" s="1"/>
  <c r="D361" i="13" s="1"/>
  <c r="E687" i="15"/>
  <c r="F687" i="15" s="1"/>
  <c r="G687" i="15" s="1"/>
  <c r="D662" i="13" s="1"/>
  <c r="E683" i="15"/>
  <c r="F683" i="15" s="1"/>
  <c r="G683" i="15" s="1"/>
  <c r="D658" i="13" s="1"/>
  <c r="E679" i="15"/>
  <c r="F679" i="15" s="1"/>
  <c r="G679" i="15" s="1"/>
  <c r="D654" i="13" s="1"/>
  <c r="E675" i="15"/>
  <c r="F675" i="15" s="1"/>
  <c r="G675" i="15" s="1"/>
  <c r="D650" i="13" s="1"/>
  <c r="E671" i="15"/>
  <c r="F671" i="15" s="1"/>
  <c r="G671" i="15" s="1"/>
  <c r="D646" i="13" s="1"/>
  <c r="E667" i="15"/>
  <c r="F667" i="15" s="1"/>
  <c r="G667" i="15" s="1"/>
  <c r="D642" i="13" s="1"/>
  <c r="E663" i="15"/>
  <c r="F663" i="15" s="1"/>
  <c r="G663" i="15" s="1"/>
  <c r="D638" i="13" s="1"/>
  <c r="E659" i="15"/>
  <c r="F659" i="15" s="1"/>
  <c r="G659" i="15" s="1"/>
  <c r="D634" i="13" s="1"/>
  <c r="E655" i="15"/>
  <c r="F655" i="15" s="1"/>
  <c r="G655" i="15" s="1"/>
  <c r="D630" i="13" s="1"/>
  <c r="E651" i="15"/>
  <c r="F651" i="15" s="1"/>
  <c r="G651" i="15" s="1"/>
  <c r="D626" i="13" s="1"/>
  <c r="E647" i="15"/>
  <c r="F647" i="15" s="1"/>
  <c r="G647" i="15" s="1"/>
  <c r="D622" i="13" s="1"/>
  <c r="E643" i="15"/>
  <c r="F643" i="15" s="1"/>
  <c r="G643" i="15" s="1"/>
  <c r="D618" i="13" s="1"/>
  <c r="E639" i="15"/>
  <c r="F639" i="15" s="1"/>
  <c r="G639" i="15" s="1"/>
  <c r="D614" i="13" s="1"/>
  <c r="E635" i="15"/>
  <c r="F635" i="15" s="1"/>
  <c r="G635" i="15" s="1"/>
  <c r="D610" i="13" s="1"/>
  <c r="E631" i="15"/>
  <c r="F631" i="15" s="1"/>
  <c r="G631" i="15" s="1"/>
  <c r="D606" i="13" s="1"/>
  <c r="E627" i="15"/>
  <c r="F627" i="15" s="1"/>
  <c r="G627" i="15" s="1"/>
  <c r="D602" i="13" s="1"/>
  <c r="E623" i="15"/>
  <c r="F623" i="15" s="1"/>
  <c r="G623" i="15" s="1"/>
  <c r="D598" i="13" s="1"/>
  <c r="E619" i="15"/>
  <c r="F619" i="15" s="1"/>
  <c r="G619" i="15" s="1"/>
  <c r="D594" i="13" s="1"/>
  <c r="E615" i="15"/>
  <c r="F615" i="15" s="1"/>
  <c r="G615" i="15" s="1"/>
  <c r="D590" i="13" s="1"/>
  <c r="E611" i="15"/>
  <c r="F611" i="15" s="1"/>
  <c r="G611" i="15" s="1"/>
  <c r="D586" i="13" s="1"/>
  <c r="E607" i="15"/>
  <c r="F607" i="15" s="1"/>
  <c r="G607" i="15" s="1"/>
  <c r="D582" i="13" s="1"/>
  <c r="E603" i="15"/>
  <c r="F603" i="15" s="1"/>
  <c r="G603" i="15" s="1"/>
  <c r="D578" i="13" s="1"/>
  <c r="E599" i="15"/>
  <c r="F599" i="15" s="1"/>
  <c r="G599" i="15" s="1"/>
  <c r="D574" i="13" s="1"/>
  <c r="E595" i="15"/>
  <c r="F595" i="15" s="1"/>
  <c r="G595" i="15" s="1"/>
  <c r="D570" i="13" s="1"/>
  <c r="E591" i="15"/>
  <c r="F591" i="15" s="1"/>
  <c r="G591" i="15" s="1"/>
  <c r="D566" i="13" s="1"/>
  <c r="E587" i="15"/>
  <c r="F587" i="15" s="1"/>
  <c r="G587" i="15" s="1"/>
  <c r="D562" i="13" s="1"/>
  <c r="E583" i="15"/>
  <c r="F583" i="15" s="1"/>
  <c r="G583" i="15" s="1"/>
  <c r="D558" i="13" s="1"/>
  <c r="E579" i="15"/>
  <c r="F579" i="15" s="1"/>
  <c r="G579" i="15" s="1"/>
  <c r="D554" i="13" s="1"/>
  <c r="E575" i="15"/>
  <c r="F575" i="15" s="1"/>
  <c r="G575" i="15" s="1"/>
  <c r="D550" i="13" s="1"/>
  <c r="E571" i="15"/>
  <c r="F571" i="15" s="1"/>
  <c r="G571" i="15" s="1"/>
  <c r="D546" i="13" s="1"/>
  <c r="E567" i="15"/>
  <c r="F567" i="15" s="1"/>
  <c r="G567" i="15" s="1"/>
  <c r="D542" i="13" s="1"/>
  <c r="E563" i="15"/>
  <c r="F563" i="15" s="1"/>
  <c r="G563" i="15" s="1"/>
  <c r="D538" i="13" s="1"/>
  <c r="E559" i="15"/>
  <c r="F559" i="15" s="1"/>
  <c r="G559" i="15" s="1"/>
  <c r="D534" i="13" s="1"/>
  <c r="E555" i="15"/>
  <c r="F555" i="15" s="1"/>
  <c r="G555" i="15" s="1"/>
  <c r="D530" i="13" s="1"/>
  <c r="E551" i="15"/>
  <c r="F551" i="15" s="1"/>
  <c r="G551" i="15" s="1"/>
  <c r="D526" i="13" s="1"/>
  <c r="E547" i="15"/>
  <c r="F547" i="15" s="1"/>
  <c r="G547" i="15" s="1"/>
  <c r="D522" i="13" s="1"/>
  <c r="E543" i="15"/>
  <c r="F543" i="15" s="1"/>
  <c r="G543" i="15" s="1"/>
  <c r="D518" i="13" s="1"/>
  <c r="E539" i="15"/>
  <c r="F539" i="15" s="1"/>
  <c r="G539" i="15" s="1"/>
  <c r="D514" i="13" s="1"/>
  <c r="E535" i="15"/>
  <c r="F535" i="15" s="1"/>
  <c r="G535" i="15" s="1"/>
  <c r="D510" i="13" s="1"/>
  <c r="E531" i="15"/>
  <c r="F531" i="15" s="1"/>
  <c r="G531" i="15" s="1"/>
  <c r="D506" i="13" s="1"/>
  <c r="E527" i="15"/>
  <c r="F527" i="15" s="1"/>
  <c r="G527" i="15" s="1"/>
  <c r="D502" i="13" s="1"/>
  <c r="E523" i="15"/>
  <c r="F523" i="15" s="1"/>
  <c r="G523" i="15" s="1"/>
  <c r="D498" i="13" s="1"/>
  <c r="E519" i="15"/>
  <c r="F519" i="15" s="1"/>
  <c r="G519" i="15" s="1"/>
  <c r="D494" i="13" s="1"/>
  <c r="E515" i="15"/>
  <c r="F515" i="15" s="1"/>
  <c r="G515" i="15" s="1"/>
  <c r="D490" i="13" s="1"/>
  <c r="E511" i="15"/>
  <c r="F511" i="15" s="1"/>
  <c r="G511" i="15" s="1"/>
  <c r="D486" i="13" s="1"/>
  <c r="E507" i="15"/>
  <c r="F507" i="15" s="1"/>
  <c r="G507" i="15" s="1"/>
  <c r="D482" i="13" s="1"/>
  <c r="E503" i="15"/>
  <c r="F503" i="15" s="1"/>
  <c r="G503" i="15" s="1"/>
  <c r="D478" i="13" s="1"/>
  <c r="E499" i="15"/>
  <c r="F499" i="15" s="1"/>
  <c r="G499" i="15" s="1"/>
  <c r="D474" i="13" s="1"/>
  <c r="E495" i="15"/>
  <c r="F495" i="15" s="1"/>
  <c r="G495" i="15" s="1"/>
  <c r="D470" i="13" s="1"/>
  <c r="E491" i="15"/>
  <c r="F491" i="15" s="1"/>
  <c r="G491" i="15" s="1"/>
  <c r="D466" i="13" s="1"/>
  <c r="E487" i="15"/>
  <c r="F487" i="15" s="1"/>
  <c r="G487" i="15" s="1"/>
  <c r="D462" i="13" s="1"/>
  <c r="E483" i="15"/>
  <c r="F483" i="15" s="1"/>
  <c r="G483" i="15" s="1"/>
  <c r="D458" i="13" s="1"/>
  <c r="E479" i="15"/>
  <c r="F479" i="15" s="1"/>
  <c r="G479" i="15" s="1"/>
  <c r="D454" i="13" s="1"/>
  <c r="E475" i="15"/>
  <c r="F475" i="15" s="1"/>
  <c r="G475" i="15" s="1"/>
  <c r="D450" i="13" s="1"/>
  <c r="E471" i="15"/>
  <c r="F471" i="15" s="1"/>
  <c r="G471" i="15" s="1"/>
  <c r="D446" i="13" s="1"/>
  <c r="E467" i="15"/>
  <c r="F467" i="15" s="1"/>
  <c r="G467" i="15" s="1"/>
  <c r="D442" i="13" s="1"/>
  <c r="E463" i="15"/>
  <c r="F463" i="15" s="1"/>
  <c r="G463" i="15" s="1"/>
  <c r="D438" i="13" s="1"/>
  <c r="E459" i="15"/>
  <c r="F459" i="15" s="1"/>
  <c r="G459" i="15" s="1"/>
  <c r="D434" i="13" s="1"/>
  <c r="E455" i="15"/>
  <c r="F455" i="15" s="1"/>
  <c r="G455" i="15" s="1"/>
  <c r="D430" i="13" s="1"/>
  <c r="E451" i="15"/>
  <c r="F451" i="15" s="1"/>
  <c r="G451" i="15" s="1"/>
  <c r="D426" i="13" s="1"/>
  <c r="E447" i="15"/>
  <c r="F447" i="15" s="1"/>
  <c r="G447" i="15" s="1"/>
  <c r="D422" i="13" s="1"/>
  <c r="E443" i="15"/>
  <c r="F443" i="15" s="1"/>
  <c r="G443" i="15" s="1"/>
  <c r="D418" i="13" s="1"/>
  <c r="E439" i="15"/>
  <c r="F439" i="15" s="1"/>
  <c r="G439" i="15" s="1"/>
  <c r="D414" i="13" s="1"/>
  <c r="E435" i="15"/>
  <c r="F435" i="15" s="1"/>
  <c r="G435" i="15" s="1"/>
  <c r="D410" i="13" s="1"/>
  <c r="E431" i="15"/>
  <c r="F431" i="15" s="1"/>
  <c r="G431" i="15" s="1"/>
  <c r="D406" i="13" s="1"/>
  <c r="E427" i="15"/>
  <c r="F427" i="15" s="1"/>
  <c r="G427" i="15" s="1"/>
  <c r="D402" i="13" s="1"/>
  <c r="E423" i="15"/>
  <c r="F423" i="15" s="1"/>
  <c r="G423" i="15" s="1"/>
  <c r="D398" i="13" s="1"/>
  <c r="E419" i="15"/>
  <c r="F419" i="15" s="1"/>
  <c r="G419" i="15" s="1"/>
  <c r="D394" i="13" s="1"/>
  <c r="E415" i="15"/>
  <c r="F415" i="15" s="1"/>
  <c r="G415" i="15" s="1"/>
  <c r="D390" i="13" s="1"/>
  <c r="E411" i="15"/>
  <c r="F411" i="15" s="1"/>
  <c r="G411" i="15" s="1"/>
  <c r="D386" i="13" s="1"/>
  <c r="E407" i="15"/>
  <c r="F407" i="15" s="1"/>
  <c r="G407" i="15" s="1"/>
  <c r="D382" i="13" s="1"/>
  <c r="E403" i="15"/>
  <c r="F403" i="15" s="1"/>
  <c r="G403" i="15" s="1"/>
  <c r="D378" i="13" s="1"/>
  <c r="E399" i="15"/>
  <c r="F399" i="15" s="1"/>
  <c r="G399" i="15" s="1"/>
  <c r="D374" i="13" s="1"/>
  <c r="E395" i="15"/>
  <c r="F395" i="15" s="1"/>
  <c r="G395" i="15" s="1"/>
  <c r="D370" i="13" s="1"/>
  <c r="E391" i="15"/>
  <c r="F391" i="15" s="1"/>
  <c r="G391" i="15" s="1"/>
  <c r="D366" i="13" s="1"/>
  <c r="E387" i="15"/>
  <c r="F387" i="15" s="1"/>
  <c r="G387" i="15" s="1"/>
  <c r="D362" i="13" s="1"/>
  <c r="E384" i="15"/>
  <c r="F384" i="15" s="1"/>
  <c r="G384" i="15" s="1"/>
  <c r="D359" i="13" s="1"/>
  <c r="E382" i="15"/>
  <c r="F382" i="15" s="1"/>
  <c r="G382" i="15" s="1"/>
  <c r="D357" i="13" s="1"/>
  <c r="E380" i="15"/>
  <c r="F380" i="15" s="1"/>
  <c r="G380" i="15" s="1"/>
  <c r="D355" i="13" s="1"/>
  <c r="E378" i="15"/>
  <c r="F378" i="15" s="1"/>
  <c r="G378" i="15" s="1"/>
  <c r="D353" i="13" s="1"/>
  <c r="E376" i="15"/>
  <c r="F376" i="15" s="1"/>
  <c r="G376" i="15" s="1"/>
  <c r="D351" i="13" s="1"/>
  <c r="E374" i="15"/>
  <c r="F374" i="15" s="1"/>
  <c r="G374" i="15" s="1"/>
  <c r="D349" i="13" s="1"/>
  <c r="E372" i="15"/>
  <c r="F372" i="15" s="1"/>
  <c r="G372" i="15" s="1"/>
  <c r="D347" i="13" s="1"/>
  <c r="E370" i="15"/>
  <c r="F370" i="15" s="1"/>
  <c r="G370" i="15" s="1"/>
  <c r="D345" i="13" s="1"/>
  <c r="E368" i="15"/>
  <c r="F368" i="15" s="1"/>
  <c r="G368" i="15" s="1"/>
  <c r="D343" i="13" s="1"/>
  <c r="E366" i="15"/>
  <c r="F366" i="15" s="1"/>
  <c r="G366" i="15" s="1"/>
  <c r="D341" i="13" s="1"/>
  <c r="E364" i="15"/>
  <c r="F364" i="15" s="1"/>
  <c r="G364" i="15" s="1"/>
  <c r="D339" i="13" s="1"/>
  <c r="E362" i="15"/>
  <c r="F362" i="15" s="1"/>
  <c r="G362" i="15" s="1"/>
  <c r="D337" i="13" s="1"/>
  <c r="E360" i="15"/>
  <c r="F360" i="15" s="1"/>
  <c r="G360" i="15" s="1"/>
  <c r="D335" i="13" s="1"/>
  <c r="E358" i="15"/>
  <c r="F358" i="15" s="1"/>
  <c r="G358" i="15" s="1"/>
  <c r="D333" i="13" s="1"/>
  <c r="E356" i="15"/>
  <c r="F356" i="15" s="1"/>
  <c r="G356" i="15" s="1"/>
  <c r="D331" i="13" s="1"/>
  <c r="E354" i="15"/>
  <c r="F354" i="15" s="1"/>
  <c r="G354" i="15" s="1"/>
  <c r="D329" i="13" s="1"/>
  <c r="E352" i="15"/>
  <c r="F352" i="15" s="1"/>
  <c r="G352" i="15" s="1"/>
  <c r="D327" i="13" s="1"/>
  <c r="E689" i="15"/>
  <c r="F689" i="15" s="1"/>
  <c r="G689" i="15" s="1"/>
  <c r="D664" i="13" s="1"/>
  <c r="E685" i="15"/>
  <c r="F685" i="15" s="1"/>
  <c r="G685" i="15" s="1"/>
  <c r="D660" i="13" s="1"/>
  <c r="E681" i="15"/>
  <c r="F681" i="15" s="1"/>
  <c r="G681" i="15" s="1"/>
  <c r="D656" i="13" s="1"/>
  <c r="E677" i="15"/>
  <c r="F677" i="15" s="1"/>
  <c r="G677" i="15" s="1"/>
  <c r="D652" i="13" s="1"/>
  <c r="E673" i="15"/>
  <c r="F673" i="15" s="1"/>
  <c r="G673" i="15" s="1"/>
  <c r="D648" i="13" s="1"/>
  <c r="E669" i="15"/>
  <c r="F669" i="15" s="1"/>
  <c r="G669" i="15" s="1"/>
  <c r="D644" i="13" s="1"/>
  <c r="E665" i="15"/>
  <c r="F665" i="15" s="1"/>
  <c r="G665" i="15" s="1"/>
  <c r="D640" i="13" s="1"/>
  <c r="E661" i="15"/>
  <c r="F661" i="15" s="1"/>
  <c r="G661" i="15" s="1"/>
  <c r="D636" i="13" s="1"/>
  <c r="E657" i="15"/>
  <c r="F657" i="15" s="1"/>
  <c r="G657" i="15" s="1"/>
  <c r="D632" i="13" s="1"/>
  <c r="E653" i="15"/>
  <c r="F653" i="15" s="1"/>
  <c r="G653" i="15" s="1"/>
  <c r="D628" i="13" s="1"/>
  <c r="E649" i="15"/>
  <c r="F649" i="15" s="1"/>
  <c r="G649" i="15" s="1"/>
  <c r="D624" i="13" s="1"/>
  <c r="E645" i="15"/>
  <c r="F645" i="15" s="1"/>
  <c r="G645" i="15" s="1"/>
  <c r="D620" i="13" s="1"/>
  <c r="E641" i="15"/>
  <c r="F641" i="15" s="1"/>
  <c r="G641" i="15" s="1"/>
  <c r="D616" i="13" s="1"/>
  <c r="E637" i="15"/>
  <c r="F637" i="15" s="1"/>
  <c r="G637" i="15" s="1"/>
  <c r="D612" i="13" s="1"/>
  <c r="E633" i="15"/>
  <c r="F633" i="15" s="1"/>
  <c r="G633" i="15" s="1"/>
  <c r="D608" i="13" s="1"/>
  <c r="E629" i="15"/>
  <c r="F629" i="15" s="1"/>
  <c r="G629" i="15" s="1"/>
  <c r="D604" i="13" s="1"/>
  <c r="E625" i="15"/>
  <c r="F625" i="15" s="1"/>
  <c r="G625" i="15" s="1"/>
  <c r="D600" i="13" s="1"/>
  <c r="E621" i="15"/>
  <c r="F621" i="15" s="1"/>
  <c r="G621" i="15" s="1"/>
  <c r="D596" i="13" s="1"/>
  <c r="E617" i="15"/>
  <c r="F617" i="15" s="1"/>
  <c r="G617" i="15" s="1"/>
  <c r="D592" i="13" s="1"/>
  <c r="E613" i="15"/>
  <c r="F613" i="15" s="1"/>
  <c r="G613" i="15" s="1"/>
  <c r="D588" i="13" s="1"/>
  <c r="E609" i="15"/>
  <c r="F609" i="15" s="1"/>
  <c r="G609" i="15" s="1"/>
  <c r="D584" i="13" s="1"/>
  <c r="E605" i="15"/>
  <c r="F605" i="15" s="1"/>
  <c r="G605" i="15" s="1"/>
  <c r="D580" i="13" s="1"/>
  <c r="E601" i="15"/>
  <c r="F601" i="15" s="1"/>
  <c r="G601" i="15" s="1"/>
  <c r="D576" i="13" s="1"/>
  <c r="E597" i="15"/>
  <c r="F597" i="15" s="1"/>
  <c r="G597" i="15" s="1"/>
  <c r="D572" i="13" s="1"/>
  <c r="E593" i="15"/>
  <c r="F593" i="15" s="1"/>
  <c r="G593" i="15" s="1"/>
  <c r="D568" i="13" s="1"/>
  <c r="E589" i="15"/>
  <c r="F589" i="15" s="1"/>
  <c r="G589" i="15" s="1"/>
  <c r="D564" i="13" s="1"/>
  <c r="E585" i="15"/>
  <c r="F585" i="15" s="1"/>
  <c r="G585" i="15" s="1"/>
  <c r="D560" i="13" s="1"/>
  <c r="E581" i="15"/>
  <c r="F581" i="15" s="1"/>
  <c r="G581" i="15" s="1"/>
  <c r="D556" i="13" s="1"/>
  <c r="E577" i="15"/>
  <c r="F577" i="15" s="1"/>
  <c r="G577" i="15" s="1"/>
  <c r="D552" i="13" s="1"/>
  <c r="E573" i="15"/>
  <c r="F573" i="15" s="1"/>
  <c r="G573" i="15" s="1"/>
  <c r="D548" i="13" s="1"/>
  <c r="E569" i="15"/>
  <c r="F569" i="15" s="1"/>
  <c r="G569" i="15" s="1"/>
  <c r="D544" i="13" s="1"/>
  <c r="E565" i="15"/>
  <c r="F565" i="15" s="1"/>
  <c r="G565" i="15" s="1"/>
  <c r="D540" i="13" s="1"/>
  <c r="E561" i="15"/>
  <c r="F561" i="15" s="1"/>
  <c r="G561" i="15" s="1"/>
  <c r="D536" i="13" s="1"/>
  <c r="E557" i="15"/>
  <c r="F557" i="15" s="1"/>
  <c r="G557" i="15" s="1"/>
  <c r="D532" i="13" s="1"/>
  <c r="E553" i="15"/>
  <c r="F553" i="15" s="1"/>
  <c r="G553" i="15" s="1"/>
  <c r="D528" i="13" s="1"/>
  <c r="E549" i="15"/>
  <c r="F549" i="15" s="1"/>
  <c r="G549" i="15" s="1"/>
  <c r="D524" i="13" s="1"/>
  <c r="E545" i="15"/>
  <c r="F545" i="15" s="1"/>
  <c r="G545" i="15" s="1"/>
  <c r="D520" i="13" s="1"/>
  <c r="E541" i="15"/>
  <c r="F541" i="15" s="1"/>
  <c r="G541" i="15" s="1"/>
  <c r="D516" i="13" s="1"/>
  <c r="E537" i="15"/>
  <c r="F537" i="15" s="1"/>
  <c r="G537" i="15" s="1"/>
  <c r="D512" i="13" s="1"/>
  <c r="E533" i="15"/>
  <c r="F533" i="15" s="1"/>
  <c r="G533" i="15" s="1"/>
  <c r="D508" i="13" s="1"/>
  <c r="E529" i="15"/>
  <c r="F529" i="15" s="1"/>
  <c r="G529" i="15" s="1"/>
  <c r="D504" i="13" s="1"/>
  <c r="E525" i="15"/>
  <c r="F525" i="15" s="1"/>
  <c r="G525" i="15" s="1"/>
  <c r="D500" i="13" s="1"/>
  <c r="E521" i="15"/>
  <c r="F521" i="15" s="1"/>
  <c r="G521" i="15" s="1"/>
  <c r="D496" i="13" s="1"/>
  <c r="E517" i="15"/>
  <c r="F517" i="15" s="1"/>
  <c r="G517" i="15" s="1"/>
  <c r="D492" i="13" s="1"/>
  <c r="E513" i="15"/>
  <c r="F513" i="15" s="1"/>
  <c r="G513" i="15" s="1"/>
  <c r="D488" i="13" s="1"/>
  <c r="E509" i="15"/>
  <c r="F509" i="15" s="1"/>
  <c r="G509" i="15" s="1"/>
  <c r="D484" i="13" s="1"/>
  <c r="E505" i="15"/>
  <c r="F505" i="15" s="1"/>
  <c r="G505" i="15" s="1"/>
  <c r="D480" i="13" s="1"/>
  <c r="E501" i="15"/>
  <c r="F501" i="15" s="1"/>
  <c r="G501" i="15" s="1"/>
  <c r="D476" i="13" s="1"/>
  <c r="E497" i="15"/>
  <c r="F497" i="15" s="1"/>
  <c r="G497" i="15" s="1"/>
  <c r="D472" i="13" s="1"/>
  <c r="E493" i="15"/>
  <c r="F493" i="15" s="1"/>
  <c r="G493" i="15" s="1"/>
  <c r="D468" i="13" s="1"/>
  <c r="E489" i="15"/>
  <c r="F489" i="15" s="1"/>
  <c r="G489" i="15" s="1"/>
  <c r="D464" i="13" s="1"/>
  <c r="E485" i="15"/>
  <c r="F485" i="15" s="1"/>
  <c r="G485" i="15" s="1"/>
  <c r="D460" i="13" s="1"/>
  <c r="E481" i="15"/>
  <c r="F481" i="15" s="1"/>
  <c r="G481" i="15" s="1"/>
  <c r="D456" i="13" s="1"/>
  <c r="E477" i="15"/>
  <c r="F477" i="15" s="1"/>
  <c r="G477" i="15" s="1"/>
  <c r="D452" i="13" s="1"/>
  <c r="E473" i="15"/>
  <c r="F473" i="15" s="1"/>
  <c r="G473" i="15" s="1"/>
  <c r="D448" i="13" s="1"/>
  <c r="E469" i="15"/>
  <c r="F469" i="15" s="1"/>
  <c r="G469" i="15" s="1"/>
  <c r="D444" i="13" s="1"/>
  <c r="E465" i="15"/>
  <c r="F465" i="15" s="1"/>
  <c r="G465" i="15" s="1"/>
  <c r="D440" i="13" s="1"/>
  <c r="E461" i="15"/>
  <c r="F461" i="15" s="1"/>
  <c r="G461" i="15" s="1"/>
  <c r="D436" i="13" s="1"/>
  <c r="E457" i="15"/>
  <c r="F457" i="15" s="1"/>
  <c r="G457" i="15" s="1"/>
  <c r="D432" i="13" s="1"/>
  <c r="E453" i="15"/>
  <c r="F453" i="15" s="1"/>
  <c r="G453" i="15" s="1"/>
  <c r="D428" i="13" s="1"/>
  <c r="E449" i="15"/>
  <c r="F449" i="15" s="1"/>
  <c r="G449" i="15" s="1"/>
  <c r="D424" i="13" s="1"/>
  <c r="E445" i="15"/>
  <c r="F445" i="15" s="1"/>
  <c r="G445" i="15" s="1"/>
  <c r="D420" i="13" s="1"/>
  <c r="E441" i="15"/>
  <c r="F441" i="15" s="1"/>
  <c r="G441" i="15" s="1"/>
  <c r="D416" i="13" s="1"/>
  <c r="E437" i="15"/>
  <c r="F437" i="15" s="1"/>
  <c r="G437" i="15" s="1"/>
  <c r="D412" i="13" s="1"/>
  <c r="E433" i="15"/>
  <c r="F433" i="15" s="1"/>
  <c r="G433" i="15" s="1"/>
  <c r="D408" i="13" s="1"/>
  <c r="E429" i="15"/>
  <c r="F429" i="15" s="1"/>
  <c r="G429" i="15" s="1"/>
  <c r="D404" i="13" s="1"/>
  <c r="E425" i="15"/>
  <c r="F425" i="15" s="1"/>
  <c r="G425" i="15" s="1"/>
  <c r="D400" i="13" s="1"/>
  <c r="E421" i="15"/>
  <c r="F421" i="15" s="1"/>
  <c r="G421" i="15" s="1"/>
  <c r="D396" i="13" s="1"/>
  <c r="E417" i="15"/>
  <c r="F417" i="15" s="1"/>
  <c r="G417" i="15" s="1"/>
  <c r="D392" i="13" s="1"/>
  <c r="E413" i="15"/>
  <c r="F413" i="15" s="1"/>
  <c r="G413" i="15" s="1"/>
  <c r="D388" i="13" s="1"/>
  <c r="E409" i="15"/>
  <c r="F409" i="15" s="1"/>
  <c r="G409" i="15" s="1"/>
  <c r="D384" i="13" s="1"/>
  <c r="E405" i="15"/>
  <c r="F405" i="15" s="1"/>
  <c r="G405" i="15" s="1"/>
  <c r="D380" i="13" s="1"/>
  <c r="E401" i="15"/>
  <c r="F401" i="15" s="1"/>
  <c r="G401" i="15" s="1"/>
  <c r="D376" i="13" s="1"/>
  <c r="E397" i="15"/>
  <c r="F397" i="15" s="1"/>
  <c r="G397" i="15" s="1"/>
  <c r="D372" i="13" s="1"/>
  <c r="E393" i="15"/>
  <c r="F393" i="15" s="1"/>
  <c r="G393" i="15" s="1"/>
  <c r="D368" i="13" s="1"/>
  <c r="E389" i="15"/>
  <c r="F389" i="15" s="1"/>
  <c r="G389" i="15" s="1"/>
  <c r="D364" i="13" s="1"/>
  <c r="E385" i="15"/>
  <c r="F385" i="15" s="1"/>
  <c r="G385" i="15" s="1"/>
  <c r="D360" i="13" s="1"/>
  <c r="E383" i="15"/>
  <c r="F383" i="15" s="1"/>
  <c r="G383" i="15" s="1"/>
  <c r="D358" i="13" s="1"/>
  <c r="E381" i="15"/>
  <c r="F381" i="15" s="1"/>
  <c r="G381" i="15" s="1"/>
  <c r="D356" i="13" s="1"/>
  <c r="E379" i="15"/>
  <c r="F379" i="15" s="1"/>
  <c r="G379" i="15" s="1"/>
  <c r="D354" i="13" s="1"/>
  <c r="E377" i="15"/>
  <c r="F377" i="15" s="1"/>
  <c r="G377" i="15" s="1"/>
  <c r="D352" i="13" s="1"/>
  <c r="E375" i="15"/>
  <c r="F375" i="15" s="1"/>
  <c r="G375" i="15" s="1"/>
  <c r="D350" i="13" s="1"/>
  <c r="E373" i="15"/>
  <c r="F373" i="15" s="1"/>
  <c r="G373" i="15" s="1"/>
  <c r="D348" i="13" s="1"/>
  <c r="E371" i="15"/>
  <c r="F371" i="15" s="1"/>
  <c r="G371" i="15" s="1"/>
  <c r="D346" i="13" s="1"/>
  <c r="E369" i="15"/>
  <c r="F369" i="15" s="1"/>
  <c r="G369" i="15" s="1"/>
  <c r="D344" i="13" s="1"/>
  <c r="E367" i="15"/>
  <c r="F367" i="15" s="1"/>
  <c r="G367" i="15" s="1"/>
  <c r="D342" i="13" s="1"/>
  <c r="E365" i="15"/>
  <c r="F365" i="15" s="1"/>
  <c r="G365" i="15" s="1"/>
  <c r="D340" i="13" s="1"/>
  <c r="E363" i="15"/>
  <c r="F363" i="15" s="1"/>
  <c r="G363" i="15" s="1"/>
  <c r="D338" i="13" s="1"/>
  <c r="E361" i="15"/>
  <c r="F361" i="15" s="1"/>
  <c r="G361" i="15" s="1"/>
  <c r="D336" i="13" s="1"/>
  <c r="E357" i="15"/>
  <c r="F357" i="15" s="1"/>
  <c r="G357" i="15" s="1"/>
  <c r="D332" i="13" s="1"/>
  <c r="E353" i="15"/>
  <c r="F353" i="15" s="1"/>
  <c r="G353" i="15" s="1"/>
  <c r="D328" i="13" s="1"/>
  <c r="E37" i="15"/>
  <c r="F37" i="15" s="1"/>
  <c r="G37" i="15" s="1"/>
  <c r="D12" i="13" s="1"/>
  <c r="E34" i="15"/>
  <c r="F34" i="15" s="1"/>
  <c r="G34" i="15" s="1"/>
  <c r="D9" i="13" s="1"/>
  <c r="E32" i="15"/>
  <c r="F32" i="15" s="1"/>
  <c r="G32" i="15" s="1"/>
  <c r="D7" i="13" s="1"/>
  <c r="E30" i="15"/>
  <c r="F30" i="15" s="1"/>
  <c r="E27" i="15"/>
  <c r="F27" i="15" s="1"/>
  <c r="E350" i="15"/>
  <c r="F350" i="15" s="1"/>
  <c r="G350" i="15" s="1"/>
  <c r="D325" i="13" s="1"/>
  <c r="E348" i="15"/>
  <c r="F348" i="15" s="1"/>
  <c r="G348" i="15" s="1"/>
  <c r="D323" i="13" s="1"/>
  <c r="E346" i="15"/>
  <c r="F346" i="15" s="1"/>
  <c r="G346" i="15" s="1"/>
  <c r="D321" i="13" s="1"/>
  <c r="E344" i="15"/>
  <c r="F344" i="15" s="1"/>
  <c r="G344" i="15" s="1"/>
  <c r="D319" i="13" s="1"/>
  <c r="E342" i="15"/>
  <c r="F342" i="15" s="1"/>
  <c r="G342" i="15" s="1"/>
  <c r="D317" i="13" s="1"/>
  <c r="E340" i="15"/>
  <c r="F340" i="15" s="1"/>
  <c r="G340" i="15" s="1"/>
  <c r="D315" i="13" s="1"/>
  <c r="E338" i="15"/>
  <c r="F338" i="15" s="1"/>
  <c r="G338" i="15" s="1"/>
  <c r="D313" i="13" s="1"/>
  <c r="E336" i="15"/>
  <c r="F336" i="15" s="1"/>
  <c r="G336" i="15" s="1"/>
  <c r="D311" i="13" s="1"/>
  <c r="E334" i="15"/>
  <c r="F334" i="15" s="1"/>
  <c r="G334" i="15" s="1"/>
  <c r="D309" i="13" s="1"/>
  <c r="E332" i="15"/>
  <c r="F332" i="15" s="1"/>
  <c r="G332" i="15" s="1"/>
  <c r="D307" i="13" s="1"/>
  <c r="E330" i="15"/>
  <c r="F330" i="15" s="1"/>
  <c r="G330" i="15" s="1"/>
  <c r="D305" i="13" s="1"/>
  <c r="E328" i="15"/>
  <c r="F328" i="15" s="1"/>
  <c r="G328" i="15" s="1"/>
  <c r="D303" i="13" s="1"/>
  <c r="E326" i="15"/>
  <c r="F326" i="15" s="1"/>
  <c r="G326" i="15" s="1"/>
  <c r="D301" i="13" s="1"/>
  <c r="E324" i="15"/>
  <c r="F324" i="15" s="1"/>
  <c r="G324" i="15" s="1"/>
  <c r="D299" i="13" s="1"/>
  <c r="E322" i="15"/>
  <c r="F322" i="15" s="1"/>
  <c r="G322" i="15" s="1"/>
  <c r="D297" i="13" s="1"/>
  <c r="E320" i="15"/>
  <c r="F320" i="15" s="1"/>
  <c r="G320" i="15" s="1"/>
  <c r="D295" i="13" s="1"/>
  <c r="E318" i="15"/>
  <c r="F318" i="15" s="1"/>
  <c r="G318" i="15" s="1"/>
  <c r="D293" i="13" s="1"/>
  <c r="E316" i="15"/>
  <c r="F316" i="15" s="1"/>
  <c r="G316" i="15" s="1"/>
  <c r="D291" i="13" s="1"/>
  <c r="E314" i="15"/>
  <c r="F314" i="15" s="1"/>
  <c r="G314" i="15" s="1"/>
  <c r="D289" i="13" s="1"/>
  <c r="E312" i="15"/>
  <c r="F312" i="15" s="1"/>
  <c r="G312" i="15" s="1"/>
  <c r="D287" i="13" s="1"/>
  <c r="E310" i="15"/>
  <c r="F310" i="15" s="1"/>
  <c r="G310" i="15" s="1"/>
  <c r="D285" i="13" s="1"/>
  <c r="E308" i="15"/>
  <c r="F308" i="15" s="1"/>
  <c r="G308" i="15" s="1"/>
  <c r="D283" i="13" s="1"/>
  <c r="E306" i="15"/>
  <c r="F306" i="15" s="1"/>
  <c r="G306" i="15" s="1"/>
  <c r="D281" i="13" s="1"/>
  <c r="E304" i="15"/>
  <c r="F304" i="15" s="1"/>
  <c r="G304" i="15" s="1"/>
  <c r="D279" i="13" s="1"/>
  <c r="E302" i="15"/>
  <c r="F302" i="15" s="1"/>
  <c r="G302" i="15" s="1"/>
  <c r="D277" i="13" s="1"/>
  <c r="E300" i="15"/>
  <c r="F300" i="15" s="1"/>
  <c r="G300" i="15" s="1"/>
  <c r="D275" i="13" s="1"/>
  <c r="E298" i="15"/>
  <c r="F298" i="15" s="1"/>
  <c r="G298" i="15" s="1"/>
  <c r="D273" i="13" s="1"/>
  <c r="E296" i="15"/>
  <c r="F296" i="15" s="1"/>
  <c r="G296" i="15" s="1"/>
  <c r="D271" i="13" s="1"/>
  <c r="E294" i="15"/>
  <c r="F294" i="15" s="1"/>
  <c r="G294" i="15" s="1"/>
  <c r="D269" i="13" s="1"/>
  <c r="E292" i="15"/>
  <c r="F292" i="15" s="1"/>
  <c r="G292" i="15" s="1"/>
  <c r="D267" i="13" s="1"/>
  <c r="E290" i="15"/>
  <c r="F290" i="15" s="1"/>
  <c r="G290" i="15" s="1"/>
  <c r="D265" i="13" s="1"/>
  <c r="E288" i="15"/>
  <c r="F288" i="15" s="1"/>
  <c r="G288" i="15" s="1"/>
  <c r="D263" i="13" s="1"/>
  <c r="E286" i="15"/>
  <c r="F286" i="15" s="1"/>
  <c r="G286" i="15" s="1"/>
  <c r="D261" i="13" s="1"/>
  <c r="E284" i="15"/>
  <c r="F284" i="15" s="1"/>
  <c r="G284" i="15" s="1"/>
  <c r="D259" i="13" s="1"/>
  <c r="E282" i="15"/>
  <c r="F282" i="15" s="1"/>
  <c r="G282" i="15" s="1"/>
  <c r="D257" i="13" s="1"/>
  <c r="E280" i="15"/>
  <c r="F280" i="15" s="1"/>
  <c r="G280" i="15" s="1"/>
  <c r="D255" i="13" s="1"/>
  <c r="E278" i="15"/>
  <c r="F278" i="15" s="1"/>
  <c r="G278" i="15" s="1"/>
  <c r="D253" i="13" s="1"/>
  <c r="E276" i="15"/>
  <c r="F276" i="15" s="1"/>
  <c r="G276" i="15" s="1"/>
  <c r="D251" i="13" s="1"/>
  <c r="E274" i="15"/>
  <c r="F274" i="15" s="1"/>
  <c r="G274" i="15" s="1"/>
  <c r="D249" i="13" s="1"/>
  <c r="E272" i="15"/>
  <c r="F272" i="15" s="1"/>
  <c r="G272" i="15" s="1"/>
  <c r="D247" i="13" s="1"/>
  <c r="E270" i="15"/>
  <c r="F270" i="15" s="1"/>
  <c r="G270" i="15" s="1"/>
  <c r="D245" i="13" s="1"/>
  <c r="E268" i="15"/>
  <c r="F268" i="15" s="1"/>
  <c r="G268" i="15" s="1"/>
  <c r="D243" i="13" s="1"/>
  <c r="E266" i="15"/>
  <c r="F266" i="15" s="1"/>
  <c r="G266" i="15" s="1"/>
  <c r="D241" i="13" s="1"/>
  <c r="E264" i="15"/>
  <c r="F264" i="15" s="1"/>
  <c r="G264" i="15" s="1"/>
  <c r="D239" i="13" s="1"/>
  <c r="E262" i="15"/>
  <c r="F262" i="15" s="1"/>
  <c r="G262" i="15" s="1"/>
  <c r="D237" i="13" s="1"/>
  <c r="E260" i="15"/>
  <c r="F260" i="15" s="1"/>
  <c r="G260" i="15" s="1"/>
  <c r="D235" i="13" s="1"/>
  <c r="E258" i="15"/>
  <c r="F258" i="15" s="1"/>
  <c r="G258" i="15" s="1"/>
  <c r="D233" i="13" s="1"/>
  <c r="E256" i="15"/>
  <c r="F256" i="15" s="1"/>
  <c r="G256" i="15" s="1"/>
  <c r="D231" i="13" s="1"/>
  <c r="E254" i="15"/>
  <c r="F254" i="15" s="1"/>
  <c r="G254" i="15" s="1"/>
  <c r="D229" i="13" s="1"/>
  <c r="E252" i="15"/>
  <c r="F252" i="15" s="1"/>
  <c r="G252" i="15" s="1"/>
  <c r="D227" i="13" s="1"/>
  <c r="E250" i="15"/>
  <c r="F250" i="15" s="1"/>
  <c r="G250" i="15" s="1"/>
  <c r="D225" i="13" s="1"/>
  <c r="E248" i="15"/>
  <c r="F248" i="15" s="1"/>
  <c r="G248" i="15" s="1"/>
  <c r="D223" i="13" s="1"/>
  <c r="E246" i="15"/>
  <c r="F246" i="15" s="1"/>
  <c r="G246" i="15" s="1"/>
  <c r="D221" i="13" s="1"/>
  <c r="E244" i="15"/>
  <c r="F244" i="15" s="1"/>
  <c r="G244" i="15" s="1"/>
  <c r="D219" i="13" s="1"/>
  <c r="E242" i="15"/>
  <c r="F242" i="15" s="1"/>
  <c r="G242" i="15" s="1"/>
  <c r="D217" i="13" s="1"/>
  <c r="E240" i="15"/>
  <c r="F240" i="15" s="1"/>
  <c r="G240" i="15" s="1"/>
  <c r="D215" i="13" s="1"/>
  <c r="E238" i="15"/>
  <c r="F238" i="15" s="1"/>
  <c r="G238" i="15" s="1"/>
  <c r="D213" i="13" s="1"/>
  <c r="E236" i="15"/>
  <c r="F236" i="15" s="1"/>
  <c r="G236" i="15" s="1"/>
  <c r="D211" i="13" s="1"/>
  <c r="E234" i="15"/>
  <c r="F234" i="15" s="1"/>
  <c r="G234" i="15" s="1"/>
  <c r="D209" i="13" s="1"/>
  <c r="E232" i="15"/>
  <c r="F232" i="15" s="1"/>
  <c r="G232" i="15" s="1"/>
  <c r="D207" i="13" s="1"/>
  <c r="E230" i="15"/>
  <c r="F230" i="15" s="1"/>
  <c r="G230" i="15" s="1"/>
  <c r="D205" i="13" s="1"/>
  <c r="E228" i="15"/>
  <c r="F228" i="15" s="1"/>
  <c r="G228" i="15" s="1"/>
  <c r="D203" i="13" s="1"/>
  <c r="E226" i="15"/>
  <c r="F226" i="15" s="1"/>
  <c r="G226" i="15" s="1"/>
  <c r="D201" i="13" s="1"/>
  <c r="E224" i="15"/>
  <c r="F224" i="15" s="1"/>
  <c r="G224" i="15" s="1"/>
  <c r="D199" i="13" s="1"/>
  <c r="E222" i="15"/>
  <c r="F222" i="15" s="1"/>
  <c r="G222" i="15" s="1"/>
  <c r="D197" i="13" s="1"/>
  <c r="E220" i="15"/>
  <c r="F220" i="15" s="1"/>
  <c r="G220" i="15" s="1"/>
  <c r="D195" i="13" s="1"/>
  <c r="E218" i="15"/>
  <c r="F218" i="15" s="1"/>
  <c r="G218" i="15" s="1"/>
  <c r="D193" i="13" s="1"/>
  <c r="E216" i="15"/>
  <c r="F216" i="15" s="1"/>
  <c r="G216" i="15" s="1"/>
  <c r="D191" i="13" s="1"/>
  <c r="E214" i="15"/>
  <c r="F214" i="15" s="1"/>
  <c r="G214" i="15" s="1"/>
  <c r="D189" i="13" s="1"/>
  <c r="E212" i="15"/>
  <c r="F212" i="15" s="1"/>
  <c r="G212" i="15" s="1"/>
  <c r="D187" i="13" s="1"/>
  <c r="E210" i="15"/>
  <c r="F210" i="15" s="1"/>
  <c r="G210" i="15" s="1"/>
  <c r="D185" i="13" s="1"/>
  <c r="E208" i="15"/>
  <c r="F208" i="15" s="1"/>
  <c r="G208" i="15" s="1"/>
  <c r="D183" i="13" s="1"/>
  <c r="E206" i="15"/>
  <c r="F206" i="15" s="1"/>
  <c r="G206" i="15" s="1"/>
  <c r="D181" i="13" s="1"/>
  <c r="E204" i="15"/>
  <c r="F204" i="15" s="1"/>
  <c r="G204" i="15" s="1"/>
  <c r="D179" i="13" s="1"/>
  <c r="E202" i="15"/>
  <c r="F202" i="15" s="1"/>
  <c r="G202" i="15" s="1"/>
  <c r="D177" i="13" s="1"/>
  <c r="E200" i="15"/>
  <c r="F200" i="15" s="1"/>
  <c r="G200" i="15" s="1"/>
  <c r="D175" i="13" s="1"/>
  <c r="E198" i="15"/>
  <c r="F198" i="15" s="1"/>
  <c r="G198" i="15" s="1"/>
  <c r="D173" i="13" s="1"/>
  <c r="E196" i="15"/>
  <c r="F196" i="15" s="1"/>
  <c r="G196" i="15" s="1"/>
  <c r="D171" i="13" s="1"/>
  <c r="E194" i="15"/>
  <c r="F194" i="15" s="1"/>
  <c r="G194" i="15" s="1"/>
  <c r="D169" i="13" s="1"/>
  <c r="E192" i="15"/>
  <c r="F192" i="15" s="1"/>
  <c r="G192" i="15" s="1"/>
  <c r="D167" i="13" s="1"/>
  <c r="E190" i="15"/>
  <c r="F190" i="15" s="1"/>
  <c r="G190" i="15" s="1"/>
  <c r="D165" i="13" s="1"/>
  <c r="E188" i="15"/>
  <c r="F188" i="15" s="1"/>
  <c r="G188" i="15" s="1"/>
  <c r="D163" i="13" s="1"/>
  <c r="E186" i="15"/>
  <c r="F186" i="15" s="1"/>
  <c r="G186" i="15" s="1"/>
  <c r="D161" i="13" s="1"/>
  <c r="E184" i="15"/>
  <c r="F184" i="15" s="1"/>
  <c r="G184" i="15" s="1"/>
  <c r="D159" i="13" s="1"/>
  <c r="E182" i="15"/>
  <c r="F182" i="15" s="1"/>
  <c r="G182" i="15" s="1"/>
  <c r="D157" i="13" s="1"/>
  <c r="E180" i="15"/>
  <c r="F180" i="15" s="1"/>
  <c r="G180" i="15" s="1"/>
  <c r="D155" i="13" s="1"/>
  <c r="E178" i="15"/>
  <c r="F178" i="15" s="1"/>
  <c r="G178" i="15" s="1"/>
  <c r="D153" i="13" s="1"/>
  <c r="E176" i="15"/>
  <c r="F176" i="15" s="1"/>
  <c r="G176" i="15" s="1"/>
  <c r="D151" i="13" s="1"/>
  <c r="E174" i="15"/>
  <c r="F174" i="15" s="1"/>
  <c r="G174" i="15" s="1"/>
  <c r="D149" i="13" s="1"/>
  <c r="E172" i="15"/>
  <c r="F172" i="15" s="1"/>
  <c r="G172" i="15" s="1"/>
  <c r="D147" i="13" s="1"/>
  <c r="E170" i="15"/>
  <c r="F170" i="15" s="1"/>
  <c r="G170" i="15" s="1"/>
  <c r="D145" i="13" s="1"/>
  <c r="E168" i="15"/>
  <c r="F168" i="15" s="1"/>
  <c r="G168" i="15" s="1"/>
  <c r="D143" i="13" s="1"/>
  <c r="E166" i="15"/>
  <c r="F166" i="15" s="1"/>
  <c r="G166" i="15" s="1"/>
  <c r="D141" i="13" s="1"/>
  <c r="E164" i="15"/>
  <c r="F164" i="15" s="1"/>
  <c r="G164" i="15" s="1"/>
  <c r="D139" i="13" s="1"/>
  <c r="E162" i="15"/>
  <c r="F162" i="15" s="1"/>
  <c r="G162" i="15" s="1"/>
  <c r="D137" i="13" s="1"/>
  <c r="E160" i="15"/>
  <c r="F160" i="15" s="1"/>
  <c r="G160" i="15" s="1"/>
  <c r="D135" i="13" s="1"/>
  <c r="E158" i="15"/>
  <c r="F158" i="15" s="1"/>
  <c r="G158" i="15" s="1"/>
  <c r="D133" i="13" s="1"/>
  <c r="E156" i="15"/>
  <c r="F156" i="15" s="1"/>
  <c r="G156" i="15" s="1"/>
  <c r="D131" i="13" s="1"/>
  <c r="E154" i="15"/>
  <c r="F154" i="15" s="1"/>
  <c r="G154" i="15" s="1"/>
  <c r="D129" i="13" s="1"/>
  <c r="E152" i="15"/>
  <c r="F152" i="15" s="1"/>
  <c r="G152" i="15" s="1"/>
  <c r="D127" i="13" s="1"/>
  <c r="E150" i="15"/>
  <c r="F150" i="15" s="1"/>
  <c r="G150" i="15" s="1"/>
  <c r="D125" i="13" s="1"/>
  <c r="E148" i="15"/>
  <c r="F148" i="15" s="1"/>
  <c r="G148" i="15" s="1"/>
  <c r="D123" i="13" s="1"/>
  <c r="E146" i="15"/>
  <c r="F146" i="15" s="1"/>
  <c r="G146" i="15" s="1"/>
  <c r="D121" i="13" s="1"/>
  <c r="E144" i="15"/>
  <c r="F144" i="15" s="1"/>
  <c r="G144" i="15" s="1"/>
  <c r="D119" i="13" s="1"/>
  <c r="E142" i="15"/>
  <c r="F142" i="15" s="1"/>
  <c r="G142" i="15" s="1"/>
  <c r="D117" i="13" s="1"/>
  <c r="E140" i="15"/>
  <c r="F140" i="15" s="1"/>
  <c r="G140" i="15" s="1"/>
  <c r="D115" i="13" s="1"/>
  <c r="E138" i="15"/>
  <c r="F138" i="15" s="1"/>
  <c r="G138" i="15" s="1"/>
  <c r="D113" i="13" s="1"/>
  <c r="E136" i="15"/>
  <c r="F136" i="15" s="1"/>
  <c r="G136" i="15" s="1"/>
  <c r="D111" i="13" s="1"/>
  <c r="E134" i="15"/>
  <c r="F134" i="15" s="1"/>
  <c r="G134" i="15" s="1"/>
  <c r="D109" i="13" s="1"/>
  <c r="E132" i="15"/>
  <c r="F132" i="15" s="1"/>
  <c r="G132" i="15" s="1"/>
  <c r="D107" i="13" s="1"/>
  <c r="E130" i="15"/>
  <c r="F130" i="15" s="1"/>
  <c r="G130" i="15" s="1"/>
  <c r="D105" i="13" s="1"/>
  <c r="E128" i="15"/>
  <c r="F128" i="15" s="1"/>
  <c r="G128" i="15" s="1"/>
  <c r="D103" i="13" s="1"/>
  <c r="E126" i="15"/>
  <c r="F126" i="15" s="1"/>
  <c r="G126" i="15" s="1"/>
  <c r="D101" i="13" s="1"/>
  <c r="E124" i="15"/>
  <c r="F124" i="15" s="1"/>
  <c r="G124" i="15" s="1"/>
  <c r="D99" i="13" s="1"/>
  <c r="E122" i="15"/>
  <c r="F122" i="15" s="1"/>
  <c r="G122" i="15" s="1"/>
  <c r="D97" i="13" s="1"/>
  <c r="E120" i="15"/>
  <c r="F120" i="15" s="1"/>
  <c r="G120" i="15" s="1"/>
  <c r="D95" i="13" s="1"/>
  <c r="E118" i="15"/>
  <c r="F118" i="15" s="1"/>
  <c r="G118" i="15" s="1"/>
  <c r="D93" i="13" s="1"/>
  <c r="E116" i="15"/>
  <c r="F116" i="15" s="1"/>
  <c r="G116" i="15" s="1"/>
  <c r="D91" i="13" s="1"/>
  <c r="E114" i="15"/>
  <c r="F114" i="15" s="1"/>
  <c r="G114" i="15" s="1"/>
  <c r="D89" i="13" s="1"/>
  <c r="E112" i="15"/>
  <c r="F112" i="15" s="1"/>
  <c r="G112" i="15" s="1"/>
  <c r="D87" i="13" s="1"/>
  <c r="E110" i="15"/>
  <c r="F110" i="15" s="1"/>
  <c r="G110" i="15" s="1"/>
  <c r="D85" i="13" s="1"/>
  <c r="E108" i="15"/>
  <c r="F108" i="15" s="1"/>
  <c r="G108" i="15" s="1"/>
  <c r="D83" i="13" s="1"/>
  <c r="E106" i="15"/>
  <c r="F106" i="15" s="1"/>
  <c r="G106" i="15" s="1"/>
  <c r="D81" i="13" s="1"/>
  <c r="E104" i="15"/>
  <c r="F104" i="15" s="1"/>
  <c r="G104" i="15" s="1"/>
  <c r="D79" i="13" s="1"/>
  <c r="E102" i="15"/>
  <c r="F102" i="15" s="1"/>
  <c r="G102" i="15" s="1"/>
  <c r="D77" i="13" s="1"/>
  <c r="E100" i="15"/>
  <c r="F100" i="15" s="1"/>
  <c r="G100" i="15" s="1"/>
  <c r="D75" i="13" s="1"/>
  <c r="E98" i="15"/>
  <c r="F98" i="15" s="1"/>
  <c r="G98" i="15" s="1"/>
  <c r="D73" i="13" s="1"/>
  <c r="E96" i="15"/>
  <c r="F96" i="15" s="1"/>
  <c r="G96" i="15" s="1"/>
  <c r="D71" i="13" s="1"/>
  <c r="E94" i="15"/>
  <c r="F94" i="15" s="1"/>
  <c r="G94" i="15" s="1"/>
  <c r="D69" i="13" s="1"/>
  <c r="E359" i="15"/>
  <c r="F359" i="15" s="1"/>
  <c r="G359" i="15" s="1"/>
  <c r="D334" i="13" s="1"/>
  <c r="E355" i="15"/>
  <c r="F355" i="15" s="1"/>
  <c r="G355" i="15" s="1"/>
  <c r="D330" i="13" s="1"/>
  <c r="E35" i="15"/>
  <c r="F35" i="15" s="1"/>
  <c r="G35" i="15" s="1"/>
  <c r="D10" i="13" s="1"/>
  <c r="E33" i="15"/>
  <c r="F33" i="15" s="1"/>
  <c r="G33" i="15" s="1"/>
  <c r="D8" i="13" s="1"/>
  <c r="E31" i="15"/>
  <c r="F31" i="15" s="1"/>
  <c r="G31" i="15" s="1"/>
  <c r="D6" i="13" s="1"/>
  <c r="E351" i="15"/>
  <c r="F351" i="15" s="1"/>
  <c r="G351" i="15" s="1"/>
  <c r="D326" i="13" s="1"/>
  <c r="E349" i="15"/>
  <c r="F349" i="15" s="1"/>
  <c r="G349" i="15" s="1"/>
  <c r="D324" i="13" s="1"/>
  <c r="E347" i="15"/>
  <c r="F347" i="15" s="1"/>
  <c r="G347" i="15" s="1"/>
  <c r="D322" i="13" s="1"/>
  <c r="E345" i="15"/>
  <c r="F345" i="15" s="1"/>
  <c r="G345" i="15" s="1"/>
  <c r="D320" i="13" s="1"/>
  <c r="E343" i="15"/>
  <c r="F343" i="15" s="1"/>
  <c r="G343" i="15" s="1"/>
  <c r="D318" i="13" s="1"/>
  <c r="E341" i="15"/>
  <c r="F341" i="15" s="1"/>
  <c r="G341" i="15" s="1"/>
  <c r="D316" i="13" s="1"/>
  <c r="E339" i="15"/>
  <c r="F339" i="15" s="1"/>
  <c r="G339" i="15" s="1"/>
  <c r="D314" i="13" s="1"/>
  <c r="E337" i="15"/>
  <c r="F337" i="15" s="1"/>
  <c r="G337" i="15" s="1"/>
  <c r="D312" i="13" s="1"/>
  <c r="E335" i="15"/>
  <c r="F335" i="15" s="1"/>
  <c r="G335" i="15" s="1"/>
  <c r="D310" i="13" s="1"/>
  <c r="E333" i="15"/>
  <c r="F333" i="15" s="1"/>
  <c r="G333" i="15" s="1"/>
  <c r="D308" i="13" s="1"/>
  <c r="E331" i="15"/>
  <c r="F331" i="15" s="1"/>
  <c r="G331" i="15" s="1"/>
  <c r="D306" i="13" s="1"/>
  <c r="E329" i="15"/>
  <c r="F329" i="15" s="1"/>
  <c r="G329" i="15" s="1"/>
  <c r="D304" i="13" s="1"/>
  <c r="E327" i="15"/>
  <c r="F327" i="15" s="1"/>
  <c r="G327" i="15" s="1"/>
  <c r="D302" i="13" s="1"/>
  <c r="E325" i="15"/>
  <c r="F325" i="15" s="1"/>
  <c r="G325" i="15" s="1"/>
  <c r="D300" i="13" s="1"/>
  <c r="E323" i="15"/>
  <c r="F323" i="15" s="1"/>
  <c r="G323" i="15" s="1"/>
  <c r="D298" i="13" s="1"/>
  <c r="E321" i="15"/>
  <c r="F321" i="15" s="1"/>
  <c r="G321" i="15" s="1"/>
  <c r="D296" i="13" s="1"/>
  <c r="E319" i="15"/>
  <c r="F319" i="15" s="1"/>
  <c r="G319" i="15" s="1"/>
  <c r="D294" i="13" s="1"/>
  <c r="E317" i="15"/>
  <c r="F317" i="15" s="1"/>
  <c r="G317" i="15" s="1"/>
  <c r="D292" i="13" s="1"/>
  <c r="E315" i="15"/>
  <c r="F315" i="15" s="1"/>
  <c r="G315" i="15" s="1"/>
  <c r="D290" i="13" s="1"/>
  <c r="E313" i="15"/>
  <c r="F313" i="15" s="1"/>
  <c r="G313" i="15" s="1"/>
  <c r="D288" i="13" s="1"/>
  <c r="E311" i="15"/>
  <c r="F311" i="15" s="1"/>
  <c r="G311" i="15" s="1"/>
  <c r="D286" i="13" s="1"/>
  <c r="E309" i="15"/>
  <c r="F309" i="15" s="1"/>
  <c r="G309" i="15" s="1"/>
  <c r="D284" i="13" s="1"/>
  <c r="E307" i="15"/>
  <c r="F307" i="15" s="1"/>
  <c r="G307" i="15" s="1"/>
  <c r="D282" i="13" s="1"/>
  <c r="E305" i="15"/>
  <c r="F305" i="15" s="1"/>
  <c r="G305" i="15" s="1"/>
  <c r="D280" i="13" s="1"/>
  <c r="E303" i="15"/>
  <c r="F303" i="15" s="1"/>
  <c r="G303" i="15" s="1"/>
  <c r="D278" i="13" s="1"/>
  <c r="E301" i="15"/>
  <c r="F301" i="15" s="1"/>
  <c r="G301" i="15" s="1"/>
  <c r="D276" i="13" s="1"/>
  <c r="E299" i="15"/>
  <c r="F299" i="15" s="1"/>
  <c r="G299" i="15" s="1"/>
  <c r="D274" i="13" s="1"/>
  <c r="E297" i="15"/>
  <c r="F297" i="15" s="1"/>
  <c r="G297" i="15" s="1"/>
  <c r="D272" i="13" s="1"/>
  <c r="E295" i="15"/>
  <c r="F295" i="15" s="1"/>
  <c r="G295" i="15" s="1"/>
  <c r="D270" i="13" s="1"/>
  <c r="E293" i="15"/>
  <c r="F293" i="15" s="1"/>
  <c r="G293" i="15" s="1"/>
  <c r="D268" i="13" s="1"/>
  <c r="E291" i="15"/>
  <c r="F291" i="15" s="1"/>
  <c r="G291" i="15" s="1"/>
  <c r="D266" i="13" s="1"/>
  <c r="E289" i="15"/>
  <c r="F289" i="15" s="1"/>
  <c r="G289" i="15" s="1"/>
  <c r="D264" i="13" s="1"/>
  <c r="E287" i="15"/>
  <c r="F287" i="15" s="1"/>
  <c r="G287" i="15" s="1"/>
  <c r="D262" i="13" s="1"/>
  <c r="E285" i="15"/>
  <c r="F285" i="15" s="1"/>
  <c r="G285" i="15" s="1"/>
  <c r="D260" i="13" s="1"/>
  <c r="E283" i="15"/>
  <c r="F283" i="15" s="1"/>
  <c r="G283" i="15" s="1"/>
  <c r="D258" i="13" s="1"/>
  <c r="E281" i="15"/>
  <c r="F281" i="15" s="1"/>
  <c r="G281" i="15" s="1"/>
  <c r="D256" i="13" s="1"/>
  <c r="E279" i="15"/>
  <c r="F279" i="15" s="1"/>
  <c r="G279" i="15" s="1"/>
  <c r="D254" i="13" s="1"/>
  <c r="E277" i="15"/>
  <c r="F277" i="15" s="1"/>
  <c r="G277" i="15" s="1"/>
  <c r="D252" i="13" s="1"/>
  <c r="E275" i="15"/>
  <c r="F275" i="15" s="1"/>
  <c r="G275" i="15" s="1"/>
  <c r="D250" i="13" s="1"/>
  <c r="E273" i="15"/>
  <c r="F273" i="15" s="1"/>
  <c r="G273" i="15" s="1"/>
  <c r="D248" i="13" s="1"/>
  <c r="E271" i="15"/>
  <c r="F271" i="15" s="1"/>
  <c r="G271" i="15" s="1"/>
  <c r="D246" i="13" s="1"/>
  <c r="E269" i="15"/>
  <c r="F269" i="15" s="1"/>
  <c r="G269" i="15" s="1"/>
  <c r="D244" i="13" s="1"/>
  <c r="E267" i="15"/>
  <c r="F267" i="15" s="1"/>
  <c r="G267" i="15" s="1"/>
  <c r="D242" i="13" s="1"/>
  <c r="E265" i="15"/>
  <c r="F265" i="15" s="1"/>
  <c r="G265" i="15" s="1"/>
  <c r="D240" i="13" s="1"/>
  <c r="E263" i="15"/>
  <c r="F263" i="15" s="1"/>
  <c r="G263" i="15" s="1"/>
  <c r="D238" i="13" s="1"/>
  <c r="E261" i="15"/>
  <c r="F261" i="15" s="1"/>
  <c r="G261" i="15" s="1"/>
  <c r="D236" i="13" s="1"/>
  <c r="E259" i="15"/>
  <c r="F259" i="15" s="1"/>
  <c r="G259" i="15" s="1"/>
  <c r="D234" i="13" s="1"/>
  <c r="E257" i="15"/>
  <c r="F257" i="15" s="1"/>
  <c r="G257" i="15" s="1"/>
  <c r="D232" i="13" s="1"/>
  <c r="E255" i="15"/>
  <c r="F255" i="15" s="1"/>
  <c r="G255" i="15" s="1"/>
  <c r="D230" i="13" s="1"/>
  <c r="E253" i="15"/>
  <c r="F253" i="15" s="1"/>
  <c r="G253" i="15" s="1"/>
  <c r="D228" i="13" s="1"/>
  <c r="E251" i="15"/>
  <c r="F251" i="15" s="1"/>
  <c r="G251" i="15" s="1"/>
  <c r="D226" i="13" s="1"/>
  <c r="E249" i="15"/>
  <c r="F249" i="15" s="1"/>
  <c r="G249" i="15" s="1"/>
  <c r="D224" i="13" s="1"/>
  <c r="E247" i="15"/>
  <c r="F247" i="15" s="1"/>
  <c r="G247" i="15" s="1"/>
  <c r="D222" i="13" s="1"/>
  <c r="E245" i="15"/>
  <c r="F245" i="15" s="1"/>
  <c r="G245" i="15" s="1"/>
  <c r="D220" i="13" s="1"/>
  <c r="E243" i="15"/>
  <c r="F243" i="15" s="1"/>
  <c r="G243" i="15" s="1"/>
  <c r="D218" i="13" s="1"/>
  <c r="E241" i="15"/>
  <c r="F241" i="15" s="1"/>
  <c r="G241" i="15" s="1"/>
  <c r="D216" i="13" s="1"/>
  <c r="E239" i="15"/>
  <c r="F239" i="15" s="1"/>
  <c r="G239" i="15" s="1"/>
  <c r="D214" i="13" s="1"/>
  <c r="E237" i="15"/>
  <c r="F237" i="15" s="1"/>
  <c r="G237" i="15" s="1"/>
  <c r="D212" i="13" s="1"/>
  <c r="E235" i="15"/>
  <c r="F235" i="15" s="1"/>
  <c r="G235" i="15" s="1"/>
  <c r="D210" i="13" s="1"/>
  <c r="E233" i="15"/>
  <c r="F233" i="15" s="1"/>
  <c r="G233" i="15" s="1"/>
  <c r="D208" i="13" s="1"/>
  <c r="E231" i="15"/>
  <c r="F231" i="15" s="1"/>
  <c r="G231" i="15" s="1"/>
  <c r="D206" i="13" s="1"/>
  <c r="E229" i="15"/>
  <c r="F229" i="15" s="1"/>
  <c r="G229" i="15" s="1"/>
  <c r="D204" i="13" s="1"/>
  <c r="E227" i="15"/>
  <c r="F227" i="15" s="1"/>
  <c r="G227" i="15" s="1"/>
  <c r="D202" i="13" s="1"/>
  <c r="E225" i="15"/>
  <c r="F225" i="15" s="1"/>
  <c r="G225" i="15" s="1"/>
  <c r="D200" i="13" s="1"/>
  <c r="E223" i="15"/>
  <c r="F223" i="15" s="1"/>
  <c r="G223" i="15" s="1"/>
  <c r="D198" i="13" s="1"/>
  <c r="E221" i="15"/>
  <c r="F221" i="15" s="1"/>
  <c r="G221" i="15" s="1"/>
  <c r="D196" i="13" s="1"/>
  <c r="E219" i="15"/>
  <c r="F219" i="15" s="1"/>
  <c r="G219" i="15" s="1"/>
  <c r="D194" i="13" s="1"/>
  <c r="E217" i="15"/>
  <c r="F217" i="15" s="1"/>
  <c r="G217" i="15" s="1"/>
  <c r="D192" i="13" s="1"/>
  <c r="E215" i="15"/>
  <c r="F215" i="15" s="1"/>
  <c r="G215" i="15" s="1"/>
  <c r="D190" i="13" s="1"/>
  <c r="E213" i="15"/>
  <c r="F213" i="15" s="1"/>
  <c r="G213" i="15" s="1"/>
  <c r="D188" i="13" s="1"/>
  <c r="E211" i="15"/>
  <c r="F211" i="15" s="1"/>
  <c r="G211" i="15" s="1"/>
  <c r="D186" i="13" s="1"/>
  <c r="E209" i="15"/>
  <c r="F209" i="15" s="1"/>
  <c r="G209" i="15" s="1"/>
  <c r="D184" i="13" s="1"/>
  <c r="E207" i="15"/>
  <c r="F207" i="15" s="1"/>
  <c r="G207" i="15" s="1"/>
  <c r="D182" i="13" s="1"/>
  <c r="E205" i="15"/>
  <c r="F205" i="15" s="1"/>
  <c r="G205" i="15" s="1"/>
  <c r="D180" i="13" s="1"/>
  <c r="E203" i="15"/>
  <c r="F203" i="15" s="1"/>
  <c r="G203" i="15" s="1"/>
  <c r="D178" i="13" s="1"/>
  <c r="E201" i="15"/>
  <c r="F201" i="15" s="1"/>
  <c r="G201" i="15" s="1"/>
  <c r="D176" i="13" s="1"/>
  <c r="E199" i="15"/>
  <c r="F199" i="15" s="1"/>
  <c r="G199" i="15" s="1"/>
  <c r="D174" i="13" s="1"/>
  <c r="E197" i="15"/>
  <c r="F197" i="15" s="1"/>
  <c r="G197" i="15" s="1"/>
  <c r="D172" i="13" s="1"/>
  <c r="E195" i="15"/>
  <c r="F195" i="15" s="1"/>
  <c r="G195" i="15" s="1"/>
  <c r="D170" i="13" s="1"/>
  <c r="E193" i="15"/>
  <c r="F193" i="15" s="1"/>
  <c r="G193" i="15" s="1"/>
  <c r="D168" i="13" s="1"/>
  <c r="E191" i="15"/>
  <c r="F191" i="15" s="1"/>
  <c r="G191" i="15" s="1"/>
  <c r="D166" i="13" s="1"/>
  <c r="E189" i="15"/>
  <c r="F189" i="15" s="1"/>
  <c r="G189" i="15" s="1"/>
  <c r="D164" i="13" s="1"/>
  <c r="E187" i="15"/>
  <c r="F187" i="15" s="1"/>
  <c r="G187" i="15" s="1"/>
  <c r="D162" i="13" s="1"/>
  <c r="E185" i="15"/>
  <c r="F185" i="15" s="1"/>
  <c r="G185" i="15" s="1"/>
  <c r="D160" i="13" s="1"/>
  <c r="E183" i="15"/>
  <c r="F183" i="15" s="1"/>
  <c r="G183" i="15" s="1"/>
  <c r="D158" i="13" s="1"/>
  <c r="E181" i="15"/>
  <c r="F181" i="15" s="1"/>
  <c r="G181" i="15" s="1"/>
  <c r="D156" i="13" s="1"/>
  <c r="E179" i="15"/>
  <c r="F179" i="15" s="1"/>
  <c r="G179" i="15" s="1"/>
  <c r="D154" i="13" s="1"/>
  <c r="E177" i="15"/>
  <c r="F177" i="15" s="1"/>
  <c r="G177" i="15" s="1"/>
  <c r="D152" i="13" s="1"/>
  <c r="E175" i="15"/>
  <c r="F175" i="15" s="1"/>
  <c r="G175" i="15" s="1"/>
  <c r="D150" i="13" s="1"/>
  <c r="E173" i="15"/>
  <c r="F173" i="15" s="1"/>
  <c r="G173" i="15" s="1"/>
  <c r="D148" i="13" s="1"/>
  <c r="E171" i="15"/>
  <c r="F171" i="15" s="1"/>
  <c r="G171" i="15" s="1"/>
  <c r="D146" i="13" s="1"/>
  <c r="E169" i="15"/>
  <c r="F169" i="15" s="1"/>
  <c r="G169" i="15" s="1"/>
  <c r="D144" i="13" s="1"/>
  <c r="E167" i="15"/>
  <c r="F167" i="15" s="1"/>
  <c r="G167" i="15" s="1"/>
  <c r="D142" i="13" s="1"/>
  <c r="E165" i="15"/>
  <c r="F165" i="15" s="1"/>
  <c r="G165" i="15" s="1"/>
  <c r="D140" i="13" s="1"/>
  <c r="E163" i="15"/>
  <c r="F163" i="15" s="1"/>
  <c r="G163" i="15" s="1"/>
  <c r="D138" i="13" s="1"/>
  <c r="E161" i="15"/>
  <c r="F161" i="15" s="1"/>
  <c r="G161" i="15" s="1"/>
  <c r="D136" i="13" s="1"/>
  <c r="E159" i="15"/>
  <c r="F159" i="15" s="1"/>
  <c r="G159" i="15" s="1"/>
  <c r="D134" i="13" s="1"/>
  <c r="E157" i="15"/>
  <c r="F157" i="15" s="1"/>
  <c r="G157" i="15" s="1"/>
  <c r="D132" i="13" s="1"/>
  <c r="E155" i="15"/>
  <c r="F155" i="15" s="1"/>
  <c r="G155" i="15" s="1"/>
  <c r="D130" i="13" s="1"/>
  <c r="E153" i="15"/>
  <c r="F153" i="15" s="1"/>
  <c r="G153" i="15" s="1"/>
  <c r="D128" i="13" s="1"/>
  <c r="E151" i="15"/>
  <c r="F151" i="15" s="1"/>
  <c r="G151" i="15" s="1"/>
  <c r="D126" i="13" s="1"/>
  <c r="E149" i="15"/>
  <c r="F149" i="15" s="1"/>
  <c r="G149" i="15" s="1"/>
  <c r="D124" i="13" s="1"/>
  <c r="E147" i="15"/>
  <c r="F147" i="15" s="1"/>
  <c r="G147" i="15" s="1"/>
  <c r="D122" i="13" s="1"/>
  <c r="E145" i="15"/>
  <c r="F145" i="15" s="1"/>
  <c r="G145" i="15" s="1"/>
  <c r="D120" i="13" s="1"/>
  <c r="E143" i="15"/>
  <c r="F143" i="15" s="1"/>
  <c r="G143" i="15" s="1"/>
  <c r="D118" i="13" s="1"/>
  <c r="E141" i="15"/>
  <c r="F141" i="15" s="1"/>
  <c r="G141" i="15" s="1"/>
  <c r="D116" i="13" s="1"/>
  <c r="E139" i="15"/>
  <c r="F139" i="15" s="1"/>
  <c r="G139" i="15" s="1"/>
  <c r="D114" i="13" s="1"/>
  <c r="E137" i="15"/>
  <c r="F137" i="15" s="1"/>
  <c r="G137" i="15" s="1"/>
  <c r="D112" i="13" s="1"/>
  <c r="E135" i="15"/>
  <c r="F135" i="15" s="1"/>
  <c r="G135" i="15" s="1"/>
  <c r="D110" i="13" s="1"/>
  <c r="E133" i="15"/>
  <c r="F133" i="15" s="1"/>
  <c r="G133" i="15" s="1"/>
  <c r="D108" i="13" s="1"/>
  <c r="E131" i="15"/>
  <c r="F131" i="15" s="1"/>
  <c r="G131" i="15" s="1"/>
  <c r="D106" i="13" s="1"/>
  <c r="E129" i="15"/>
  <c r="F129" i="15" s="1"/>
  <c r="G129" i="15" s="1"/>
  <c r="D104" i="13" s="1"/>
  <c r="E127" i="15"/>
  <c r="F127" i="15" s="1"/>
  <c r="G127" i="15" s="1"/>
  <c r="D102" i="13" s="1"/>
  <c r="E125" i="15"/>
  <c r="F125" i="15" s="1"/>
  <c r="G125" i="15" s="1"/>
  <c r="D100" i="13" s="1"/>
  <c r="E123" i="15"/>
  <c r="F123" i="15" s="1"/>
  <c r="G123" i="15" s="1"/>
  <c r="D98" i="13" s="1"/>
  <c r="E121" i="15"/>
  <c r="F121" i="15" s="1"/>
  <c r="G121" i="15" s="1"/>
  <c r="D96" i="13" s="1"/>
  <c r="E119" i="15"/>
  <c r="F119" i="15" s="1"/>
  <c r="G119" i="15" s="1"/>
  <c r="D94" i="13" s="1"/>
  <c r="E117" i="15"/>
  <c r="F117" i="15" s="1"/>
  <c r="G117" i="15" s="1"/>
  <c r="D92" i="13" s="1"/>
  <c r="E115" i="15"/>
  <c r="F115" i="15" s="1"/>
  <c r="G115" i="15" s="1"/>
  <c r="D90" i="13" s="1"/>
  <c r="E113" i="15"/>
  <c r="F113" i="15" s="1"/>
  <c r="G113" i="15" s="1"/>
  <c r="D88" i="13" s="1"/>
  <c r="E111" i="15"/>
  <c r="F111" i="15" s="1"/>
  <c r="G111" i="15" s="1"/>
  <c r="D86" i="13" s="1"/>
  <c r="E109" i="15"/>
  <c r="F109" i="15" s="1"/>
  <c r="G109" i="15" s="1"/>
  <c r="D84" i="13" s="1"/>
  <c r="E107" i="15"/>
  <c r="F107" i="15" s="1"/>
  <c r="G107" i="15" s="1"/>
  <c r="D82" i="13" s="1"/>
  <c r="E105" i="15"/>
  <c r="F105" i="15" s="1"/>
  <c r="G105" i="15" s="1"/>
  <c r="D80" i="13" s="1"/>
  <c r="E103" i="15"/>
  <c r="F103" i="15" s="1"/>
  <c r="G103" i="15" s="1"/>
  <c r="D78" i="13" s="1"/>
  <c r="E101" i="15"/>
  <c r="F101" i="15" s="1"/>
  <c r="G101" i="15" s="1"/>
  <c r="D76" i="13" s="1"/>
  <c r="E99" i="15"/>
  <c r="F99" i="15" s="1"/>
  <c r="G99" i="15" s="1"/>
  <c r="D74" i="13" s="1"/>
  <c r="E97" i="15"/>
  <c r="F97" i="15" s="1"/>
  <c r="G97" i="15" s="1"/>
  <c r="D72" i="13" s="1"/>
  <c r="E95" i="15"/>
  <c r="F95" i="15" s="1"/>
  <c r="G95" i="15" s="1"/>
  <c r="D70" i="13" s="1"/>
  <c r="E93" i="15"/>
  <c r="F93" i="15" s="1"/>
  <c r="G93" i="15" s="1"/>
  <c r="D68" i="13" s="1"/>
  <c r="E89" i="15"/>
  <c r="F89" i="15" s="1"/>
  <c r="G89" i="15" s="1"/>
  <c r="D64" i="13" s="1"/>
  <c r="E85" i="15"/>
  <c r="F85" i="15" s="1"/>
  <c r="G85" i="15" s="1"/>
  <c r="D60" i="13" s="1"/>
  <c r="E81" i="15"/>
  <c r="F81" i="15" s="1"/>
  <c r="G81" i="15" s="1"/>
  <c r="D56" i="13" s="1"/>
  <c r="E77" i="15"/>
  <c r="F77" i="15" s="1"/>
  <c r="G77" i="15" s="1"/>
  <c r="D52" i="13" s="1"/>
  <c r="E73" i="15"/>
  <c r="F73" i="15" s="1"/>
  <c r="G73" i="15" s="1"/>
  <c r="D48" i="13" s="1"/>
  <c r="E69" i="15"/>
  <c r="F69" i="15" s="1"/>
  <c r="G69" i="15" s="1"/>
  <c r="D44" i="13" s="1"/>
  <c r="E65" i="15"/>
  <c r="F65" i="15" s="1"/>
  <c r="G65" i="15" s="1"/>
  <c r="D40" i="13" s="1"/>
  <c r="E61" i="15"/>
  <c r="F61" i="15" s="1"/>
  <c r="G61" i="15" s="1"/>
  <c r="D36" i="13" s="1"/>
  <c r="E57" i="15"/>
  <c r="F57" i="15" s="1"/>
  <c r="G57" i="15" s="1"/>
  <c r="D32" i="13" s="1"/>
  <c r="E53" i="15"/>
  <c r="F53" i="15" s="1"/>
  <c r="G53" i="15" s="1"/>
  <c r="D28" i="13" s="1"/>
  <c r="E49" i="15"/>
  <c r="F49" i="15" s="1"/>
  <c r="G49" i="15" s="1"/>
  <c r="D24" i="13" s="1"/>
  <c r="E45" i="15"/>
  <c r="F45" i="15" s="1"/>
  <c r="G45" i="15" s="1"/>
  <c r="D20" i="13" s="1"/>
  <c r="E41" i="15"/>
  <c r="F41" i="15" s="1"/>
  <c r="G41" i="15" s="1"/>
  <c r="D16" i="13" s="1"/>
  <c r="E90" i="15"/>
  <c r="F90" i="15" s="1"/>
  <c r="G90" i="15" s="1"/>
  <c r="D65" i="13" s="1"/>
  <c r="E86" i="15"/>
  <c r="F86" i="15" s="1"/>
  <c r="G86" i="15" s="1"/>
  <c r="D61" i="13" s="1"/>
  <c r="E82" i="15"/>
  <c r="F82" i="15" s="1"/>
  <c r="G82" i="15" s="1"/>
  <c r="D57" i="13" s="1"/>
  <c r="E78" i="15"/>
  <c r="F78" i="15" s="1"/>
  <c r="G78" i="15" s="1"/>
  <c r="D53" i="13" s="1"/>
  <c r="E74" i="15"/>
  <c r="F74" i="15" s="1"/>
  <c r="G74" i="15" s="1"/>
  <c r="D49" i="13" s="1"/>
  <c r="E70" i="15"/>
  <c r="F70" i="15" s="1"/>
  <c r="G70" i="15" s="1"/>
  <c r="D45" i="13" s="1"/>
  <c r="E66" i="15"/>
  <c r="F66" i="15" s="1"/>
  <c r="G66" i="15" s="1"/>
  <c r="D41" i="13" s="1"/>
  <c r="E62" i="15"/>
  <c r="F62" i="15" s="1"/>
  <c r="G62" i="15" s="1"/>
  <c r="D37" i="13" s="1"/>
  <c r="E58" i="15"/>
  <c r="F58" i="15" s="1"/>
  <c r="G58" i="15" s="1"/>
  <c r="D33" i="13" s="1"/>
  <c r="E54" i="15"/>
  <c r="F54" i="15" s="1"/>
  <c r="G54" i="15" s="1"/>
  <c r="D29" i="13" s="1"/>
  <c r="E50" i="15"/>
  <c r="F50" i="15" s="1"/>
  <c r="G50" i="15" s="1"/>
  <c r="D25" i="13" s="1"/>
  <c r="E46" i="15"/>
  <c r="F46" i="15" s="1"/>
  <c r="G46" i="15" s="1"/>
  <c r="D21" i="13" s="1"/>
  <c r="E42" i="15"/>
  <c r="F42" i="15" s="1"/>
  <c r="G42" i="15" s="1"/>
  <c r="D17" i="13" s="1"/>
  <c r="E38" i="15"/>
  <c r="F38" i="15" s="1"/>
  <c r="G38" i="15" s="1"/>
  <c r="D13" i="13" s="1"/>
  <c r="E36" i="15"/>
  <c r="F36" i="15" s="1"/>
  <c r="G36" i="15" s="1"/>
  <c r="D11" i="13" s="1"/>
  <c r="E91" i="15"/>
  <c r="F91" i="15" s="1"/>
  <c r="G91" i="15" s="1"/>
  <c r="D66" i="13" s="1"/>
  <c r="E87" i="15"/>
  <c r="F87" i="15" s="1"/>
  <c r="G87" i="15" s="1"/>
  <c r="D62" i="13" s="1"/>
  <c r="E83" i="15"/>
  <c r="F83" i="15" s="1"/>
  <c r="G83" i="15" s="1"/>
  <c r="D58" i="13" s="1"/>
  <c r="E79" i="15"/>
  <c r="F79" i="15" s="1"/>
  <c r="G79" i="15" s="1"/>
  <c r="D54" i="13" s="1"/>
  <c r="E75" i="15"/>
  <c r="F75" i="15" s="1"/>
  <c r="G75" i="15" s="1"/>
  <c r="D50" i="13" s="1"/>
  <c r="E71" i="15"/>
  <c r="F71" i="15" s="1"/>
  <c r="G71" i="15" s="1"/>
  <c r="D46" i="13" s="1"/>
  <c r="E67" i="15"/>
  <c r="F67" i="15" s="1"/>
  <c r="G67" i="15" s="1"/>
  <c r="D42" i="13" s="1"/>
  <c r="E63" i="15"/>
  <c r="F63" i="15" s="1"/>
  <c r="G63" i="15" s="1"/>
  <c r="D38" i="13" s="1"/>
  <c r="E59" i="15"/>
  <c r="F59" i="15" s="1"/>
  <c r="G59" i="15" s="1"/>
  <c r="D34" i="13" s="1"/>
  <c r="E55" i="15"/>
  <c r="F55" i="15" s="1"/>
  <c r="G55" i="15" s="1"/>
  <c r="D30" i="13" s="1"/>
  <c r="E51" i="15"/>
  <c r="F51" i="15" s="1"/>
  <c r="G51" i="15" s="1"/>
  <c r="D26" i="13" s="1"/>
  <c r="E47" i="15"/>
  <c r="F47" i="15" s="1"/>
  <c r="G47" i="15" s="1"/>
  <c r="D22" i="13" s="1"/>
  <c r="E43" i="15"/>
  <c r="F43" i="15" s="1"/>
  <c r="G43" i="15" s="1"/>
  <c r="D18" i="13" s="1"/>
  <c r="E39" i="15"/>
  <c r="F39" i="15" s="1"/>
  <c r="G39" i="15" s="1"/>
  <c r="D14" i="13" s="1"/>
  <c r="E92" i="15"/>
  <c r="F92" i="15" s="1"/>
  <c r="G92" i="15" s="1"/>
  <c r="D67" i="13" s="1"/>
  <c r="E88" i="15"/>
  <c r="F88" i="15" s="1"/>
  <c r="G88" i="15" s="1"/>
  <c r="D63" i="13" s="1"/>
  <c r="E84" i="15"/>
  <c r="F84" i="15" s="1"/>
  <c r="G84" i="15" s="1"/>
  <c r="D59" i="13" s="1"/>
  <c r="E80" i="15"/>
  <c r="F80" i="15" s="1"/>
  <c r="G80" i="15" s="1"/>
  <c r="D55" i="13" s="1"/>
  <c r="E76" i="15"/>
  <c r="F76" i="15" s="1"/>
  <c r="G76" i="15" s="1"/>
  <c r="D51" i="13" s="1"/>
  <c r="E72" i="15"/>
  <c r="F72" i="15" s="1"/>
  <c r="G72" i="15" s="1"/>
  <c r="D47" i="13" s="1"/>
  <c r="E68" i="15"/>
  <c r="F68" i="15" s="1"/>
  <c r="G68" i="15" s="1"/>
  <c r="D43" i="13" s="1"/>
  <c r="E64" i="15"/>
  <c r="F64" i="15" s="1"/>
  <c r="G64" i="15" s="1"/>
  <c r="D39" i="13" s="1"/>
  <c r="E60" i="15"/>
  <c r="F60" i="15" s="1"/>
  <c r="G60" i="15" s="1"/>
  <c r="D35" i="13" s="1"/>
  <c r="E56" i="15"/>
  <c r="F56" i="15" s="1"/>
  <c r="G56" i="15" s="1"/>
  <c r="D31" i="13" s="1"/>
  <c r="E52" i="15"/>
  <c r="F52" i="15" s="1"/>
  <c r="G52" i="15" s="1"/>
  <c r="D27" i="13" s="1"/>
  <c r="E48" i="15"/>
  <c r="F48" i="15" s="1"/>
  <c r="G48" i="15" s="1"/>
  <c r="D23" i="13" s="1"/>
  <c r="E44" i="15"/>
  <c r="F44" i="15" s="1"/>
  <c r="G44" i="15" s="1"/>
  <c r="D19" i="13" s="1"/>
  <c r="E40" i="15"/>
  <c r="F40" i="15" s="1"/>
  <c r="G40" i="15" s="1"/>
  <c r="D15" i="13" s="1"/>
  <c r="E689" i="16"/>
  <c r="F689" i="16" s="1"/>
  <c r="G689" i="16" s="1"/>
  <c r="E664" i="13" s="1"/>
  <c r="E687" i="16"/>
  <c r="F687" i="16" s="1"/>
  <c r="G687" i="16" s="1"/>
  <c r="E662" i="13" s="1"/>
  <c r="E685" i="16"/>
  <c r="F685" i="16" s="1"/>
  <c r="G685" i="16" s="1"/>
  <c r="E660" i="13" s="1"/>
  <c r="E683" i="16"/>
  <c r="F683" i="16" s="1"/>
  <c r="G683" i="16" s="1"/>
  <c r="E658" i="13" s="1"/>
  <c r="E681" i="16"/>
  <c r="F681" i="16" s="1"/>
  <c r="G681" i="16" s="1"/>
  <c r="E656" i="13" s="1"/>
  <c r="E679" i="16"/>
  <c r="F679" i="16" s="1"/>
  <c r="G679" i="16" s="1"/>
  <c r="E654" i="13" s="1"/>
  <c r="E677" i="16"/>
  <c r="F677" i="16" s="1"/>
  <c r="G677" i="16" s="1"/>
  <c r="E652" i="13" s="1"/>
  <c r="E675" i="16"/>
  <c r="F675" i="16" s="1"/>
  <c r="G675" i="16" s="1"/>
  <c r="E650" i="13" s="1"/>
  <c r="E673" i="16"/>
  <c r="F673" i="16" s="1"/>
  <c r="G673" i="16" s="1"/>
  <c r="E648" i="13" s="1"/>
  <c r="E671" i="16"/>
  <c r="F671" i="16" s="1"/>
  <c r="G671" i="16" s="1"/>
  <c r="E646" i="13" s="1"/>
  <c r="E669" i="16"/>
  <c r="F669" i="16" s="1"/>
  <c r="G669" i="16" s="1"/>
  <c r="E644" i="13" s="1"/>
  <c r="E667" i="16"/>
  <c r="F667" i="16" s="1"/>
  <c r="G667" i="16" s="1"/>
  <c r="E642" i="13" s="1"/>
  <c r="E665" i="16"/>
  <c r="F665" i="16" s="1"/>
  <c r="G665" i="16" s="1"/>
  <c r="E640" i="13" s="1"/>
  <c r="E663" i="16"/>
  <c r="F663" i="16" s="1"/>
  <c r="G663" i="16" s="1"/>
  <c r="E638" i="13" s="1"/>
  <c r="E661" i="16"/>
  <c r="F661" i="16" s="1"/>
  <c r="G661" i="16" s="1"/>
  <c r="E636" i="13" s="1"/>
  <c r="E659" i="16"/>
  <c r="F659" i="16" s="1"/>
  <c r="G659" i="16" s="1"/>
  <c r="E634" i="13" s="1"/>
  <c r="E657" i="16"/>
  <c r="F657" i="16" s="1"/>
  <c r="G657" i="16" s="1"/>
  <c r="E632" i="13" s="1"/>
  <c r="E655" i="16"/>
  <c r="F655" i="16" s="1"/>
  <c r="G655" i="16" s="1"/>
  <c r="E630" i="13" s="1"/>
  <c r="E653" i="16"/>
  <c r="F653" i="16" s="1"/>
  <c r="G653" i="16" s="1"/>
  <c r="E628" i="13" s="1"/>
  <c r="E651" i="16"/>
  <c r="F651" i="16" s="1"/>
  <c r="G651" i="16" s="1"/>
  <c r="E626" i="13" s="1"/>
  <c r="E649" i="16"/>
  <c r="F649" i="16" s="1"/>
  <c r="G649" i="16" s="1"/>
  <c r="E624" i="13" s="1"/>
  <c r="E647" i="16"/>
  <c r="F647" i="16" s="1"/>
  <c r="G647" i="16" s="1"/>
  <c r="E622" i="13" s="1"/>
  <c r="E645" i="16"/>
  <c r="F645" i="16" s="1"/>
  <c r="G645" i="16" s="1"/>
  <c r="E620" i="13" s="1"/>
  <c r="E643" i="16"/>
  <c r="F643" i="16" s="1"/>
  <c r="G643" i="16" s="1"/>
  <c r="E618" i="13" s="1"/>
  <c r="E641" i="16"/>
  <c r="F641" i="16" s="1"/>
  <c r="G641" i="16" s="1"/>
  <c r="E616" i="13" s="1"/>
  <c r="E639" i="16"/>
  <c r="F639" i="16" s="1"/>
  <c r="G639" i="16" s="1"/>
  <c r="E614" i="13" s="1"/>
  <c r="E637" i="16"/>
  <c r="F637" i="16" s="1"/>
  <c r="G637" i="16" s="1"/>
  <c r="E612" i="13" s="1"/>
  <c r="E635" i="16"/>
  <c r="F635" i="16" s="1"/>
  <c r="G635" i="16" s="1"/>
  <c r="E610" i="13" s="1"/>
  <c r="E633" i="16"/>
  <c r="F633" i="16" s="1"/>
  <c r="G633" i="16" s="1"/>
  <c r="E608" i="13" s="1"/>
  <c r="E631" i="16"/>
  <c r="F631" i="16" s="1"/>
  <c r="G631" i="16" s="1"/>
  <c r="E606" i="13" s="1"/>
  <c r="E690" i="16"/>
  <c r="F690" i="16" s="1"/>
  <c r="G690" i="16" s="1"/>
  <c r="E665" i="13" s="1"/>
  <c r="E688" i="16"/>
  <c r="F688" i="16" s="1"/>
  <c r="G688" i="16" s="1"/>
  <c r="E663" i="13" s="1"/>
  <c r="E686" i="16"/>
  <c r="F686" i="16" s="1"/>
  <c r="G686" i="16" s="1"/>
  <c r="E661" i="13" s="1"/>
  <c r="E684" i="16"/>
  <c r="F684" i="16" s="1"/>
  <c r="G684" i="16" s="1"/>
  <c r="E659" i="13" s="1"/>
  <c r="E682" i="16"/>
  <c r="F682" i="16" s="1"/>
  <c r="G682" i="16" s="1"/>
  <c r="E657" i="13" s="1"/>
  <c r="E680" i="16"/>
  <c r="F680" i="16" s="1"/>
  <c r="G680" i="16" s="1"/>
  <c r="E655" i="13" s="1"/>
  <c r="E678" i="16"/>
  <c r="F678" i="16" s="1"/>
  <c r="G678" i="16" s="1"/>
  <c r="E653" i="13" s="1"/>
  <c r="E676" i="16"/>
  <c r="F676" i="16" s="1"/>
  <c r="G676" i="16" s="1"/>
  <c r="E651" i="13" s="1"/>
  <c r="E674" i="16"/>
  <c r="F674" i="16" s="1"/>
  <c r="G674" i="16" s="1"/>
  <c r="E649" i="13" s="1"/>
  <c r="E672" i="16"/>
  <c r="F672" i="16" s="1"/>
  <c r="G672" i="16" s="1"/>
  <c r="E647" i="13" s="1"/>
  <c r="E670" i="16"/>
  <c r="F670" i="16" s="1"/>
  <c r="G670" i="16" s="1"/>
  <c r="E645" i="13" s="1"/>
  <c r="E668" i="16"/>
  <c r="F668" i="16" s="1"/>
  <c r="G668" i="16" s="1"/>
  <c r="E643" i="13" s="1"/>
  <c r="E666" i="16"/>
  <c r="F666" i="16" s="1"/>
  <c r="G666" i="16" s="1"/>
  <c r="E641" i="13" s="1"/>
  <c r="E664" i="16"/>
  <c r="F664" i="16" s="1"/>
  <c r="G664" i="16" s="1"/>
  <c r="E639" i="13" s="1"/>
  <c r="E662" i="16"/>
  <c r="F662" i="16" s="1"/>
  <c r="G662" i="16" s="1"/>
  <c r="E637" i="13" s="1"/>
  <c r="E660" i="16"/>
  <c r="F660" i="16" s="1"/>
  <c r="G660" i="16" s="1"/>
  <c r="E635" i="13" s="1"/>
  <c r="E658" i="16"/>
  <c r="F658" i="16" s="1"/>
  <c r="G658" i="16" s="1"/>
  <c r="E633" i="13" s="1"/>
  <c r="E656" i="16"/>
  <c r="F656" i="16" s="1"/>
  <c r="G656" i="16" s="1"/>
  <c r="E631" i="13" s="1"/>
  <c r="E654" i="16"/>
  <c r="F654" i="16" s="1"/>
  <c r="G654" i="16" s="1"/>
  <c r="E629" i="13" s="1"/>
  <c r="E652" i="16"/>
  <c r="F652" i="16" s="1"/>
  <c r="G652" i="16" s="1"/>
  <c r="E627" i="13" s="1"/>
  <c r="E650" i="16"/>
  <c r="F650" i="16" s="1"/>
  <c r="G650" i="16" s="1"/>
  <c r="E625" i="13" s="1"/>
  <c r="E648" i="16"/>
  <c r="F648" i="16" s="1"/>
  <c r="G648" i="16" s="1"/>
  <c r="E623" i="13" s="1"/>
  <c r="E646" i="16"/>
  <c r="F646" i="16" s="1"/>
  <c r="G646" i="16" s="1"/>
  <c r="E621" i="13" s="1"/>
  <c r="E644" i="16"/>
  <c r="F644" i="16" s="1"/>
  <c r="G644" i="16" s="1"/>
  <c r="E619" i="13" s="1"/>
  <c r="E642" i="16"/>
  <c r="F642" i="16" s="1"/>
  <c r="G642" i="16" s="1"/>
  <c r="E617" i="13" s="1"/>
  <c r="E640" i="16"/>
  <c r="F640" i="16" s="1"/>
  <c r="G640" i="16" s="1"/>
  <c r="E615" i="13" s="1"/>
  <c r="E638" i="16"/>
  <c r="F638" i="16" s="1"/>
  <c r="G638" i="16" s="1"/>
  <c r="E613" i="13" s="1"/>
  <c r="E636" i="16"/>
  <c r="F636" i="16" s="1"/>
  <c r="G636" i="16" s="1"/>
  <c r="E611" i="13" s="1"/>
  <c r="E634" i="16"/>
  <c r="F634" i="16" s="1"/>
  <c r="G634" i="16" s="1"/>
  <c r="E609" i="13" s="1"/>
  <c r="E632" i="16"/>
  <c r="F632" i="16" s="1"/>
  <c r="G632" i="16" s="1"/>
  <c r="E607" i="13" s="1"/>
  <c r="E630" i="16"/>
  <c r="F630" i="16" s="1"/>
  <c r="G630" i="16" s="1"/>
  <c r="E605" i="13" s="1"/>
  <c r="E629" i="16"/>
  <c r="F629" i="16" s="1"/>
  <c r="G629" i="16" s="1"/>
  <c r="E604" i="13" s="1"/>
  <c r="E627" i="16"/>
  <c r="F627" i="16" s="1"/>
  <c r="G627" i="16" s="1"/>
  <c r="E602" i="13" s="1"/>
  <c r="E625" i="16"/>
  <c r="F625" i="16" s="1"/>
  <c r="G625" i="16" s="1"/>
  <c r="E600" i="13" s="1"/>
  <c r="E623" i="16"/>
  <c r="F623" i="16" s="1"/>
  <c r="G623" i="16" s="1"/>
  <c r="E598" i="13" s="1"/>
  <c r="E621" i="16"/>
  <c r="F621" i="16" s="1"/>
  <c r="G621" i="16" s="1"/>
  <c r="E596" i="13" s="1"/>
  <c r="E619" i="16"/>
  <c r="F619" i="16" s="1"/>
  <c r="G619" i="16" s="1"/>
  <c r="E594" i="13" s="1"/>
  <c r="E617" i="16"/>
  <c r="F617" i="16" s="1"/>
  <c r="G617" i="16" s="1"/>
  <c r="E592" i="13" s="1"/>
  <c r="E615" i="16"/>
  <c r="F615" i="16" s="1"/>
  <c r="G615" i="16" s="1"/>
  <c r="E590" i="13" s="1"/>
  <c r="E613" i="16"/>
  <c r="F613" i="16" s="1"/>
  <c r="G613" i="16" s="1"/>
  <c r="E588" i="13" s="1"/>
  <c r="E611" i="16"/>
  <c r="F611" i="16" s="1"/>
  <c r="G611" i="16" s="1"/>
  <c r="E586" i="13" s="1"/>
  <c r="E609" i="16"/>
  <c r="F609" i="16" s="1"/>
  <c r="G609" i="16" s="1"/>
  <c r="E584" i="13" s="1"/>
  <c r="E607" i="16"/>
  <c r="F607" i="16" s="1"/>
  <c r="G607" i="16" s="1"/>
  <c r="E582" i="13" s="1"/>
  <c r="E628" i="16"/>
  <c r="F628" i="16" s="1"/>
  <c r="G628" i="16" s="1"/>
  <c r="E603" i="13" s="1"/>
  <c r="E626" i="16"/>
  <c r="F626" i="16" s="1"/>
  <c r="G626" i="16" s="1"/>
  <c r="E601" i="13" s="1"/>
  <c r="E624" i="16"/>
  <c r="F624" i="16" s="1"/>
  <c r="G624" i="16" s="1"/>
  <c r="E599" i="13" s="1"/>
  <c r="E622" i="16"/>
  <c r="F622" i="16" s="1"/>
  <c r="G622" i="16" s="1"/>
  <c r="E597" i="13" s="1"/>
  <c r="E620" i="16"/>
  <c r="F620" i="16" s="1"/>
  <c r="G620" i="16" s="1"/>
  <c r="E595" i="13" s="1"/>
  <c r="E618" i="16"/>
  <c r="F618" i="16" s="1"/>
  <c r="G618" i="16" s="1"/>
  <c r="E593" i="13" s="1"/>
  <c r="E616" i="16"/>
  <c r="F616" i="16" s="1"/>
  <c r="G616" i="16" s="1"/>
  <c r="E591" i="13" s="1"/>
  <c r="E614" i="16"/>
  <c r="F614" i="16" s="1"/>
  <c r="G614" i="16" s="1"/>
  <c r="E589" i="13" s="1"/>
  <c r="E612" i="16"/>
  <c r="F612" i="16" s="1"/>
  <c r="G612" i="16" s="1"/>
  <c r="E587" i="13" s="1"/>
  <c r="E610" i="16"/>
  <c r="F610" i="16" s="1"/>
  <c r="G610" i="16" s="1"/>
  <c r="E585" i="13" s="1"/>
  <c r="E608" i="16"/>
  <c r="F608" i="16" s="1"/>
  <c r="G608" i="16" s="1"/>
  <c r="E583" i="13" s="1"/>
  <c r="E606" i="16"/>
  <c r="F606" i="16" s="1"/>
  <c r="G606" i="16" s="1"/>
  <c r="E581" i="13" s="1"/>
  <c r="E604" i="16"/>
  <c r="F604" i="16" s="1"/>
  <c r="G604" i="16" s="1"/>
  <c r="E579" i="13" s="1"/>
  <c r="E602" i="16"/>
  <c r="F602" i="16" s="1"/>
  <c r="G602" i="16" s="1"/>
  <c r="E577" i="13" s="1"/>
  <c r="E600" i="16"/>
  <c r="F600" i="16" s="1"/>
  <c r="G600" i="16" s="1"/>
  <c r="E575" i="13" s="1"/>
  <c r="E598" i="16"/>
  <c r="F598" i="16" s="1"/>
  <c r="G598" i="16" s="1"/>
  <c r="E573" i="13" s="1"/>
  <c r="E596" i="16"/>
  <c r="F596" i="16" s="1"/>
  <c r="G596" i="16" s="1"/>
  <c r="E571" i="13" s="1"/>
  <c r="E594" i="16"/>
  <c r="F594" i="16" s="1"/>
  <c r="G594" i="16" s="1"/>
  <c r="E569" i="13" s="1"/>
  <c r="E592" i="16"/>
  <c r="F592" i="16" s="1"/>
  <c r="G592" i="16" s="1"/>
  <c r="E567" i="13" s="1"/>
  <c r="E590" i="16"/>
  <c r="F590" i="16" s="1"/>
  <c r="G590" i="16" s="1"/>
  <c r="E565" i="13" s="1"/>
  <c r="E588" i="16"/>
  <c r="F588" i="16" s="1"/>
  <c r="G588" i="16" s="1"/>
  <c r="E563" i="13" s="1"/>
  <c r="E586" i="16"/>
  <c r="F586" i="16" s="1"/>
  <c r="G586" i="16" s="1"/>
  <c r="E561" i="13" s="1"/>
  <c r="E584" i="16"/>
  <c r="F584" i="16" s="1"/>
  <c r="G584" i="16" s="1"/>
  <c r="E559" i="13" s="1"/>
  <c r="E597" i="16"/>
  <c r="F597" i="16" s="1"/>
  <c r="G597" i="16" s="1"/>
  <c r="E572" i="13" s="1"/>
  <c r="E589" i="16"/>
  <c r="F589" i="16" s="1"/>
  <c r="G589" i="16" s="1"/>
  <c r="E564" i="13" s="1"/>
  <c r="E578" i="16"/>
  <c r="F578" i="16" s="1"/>
  <c r="G578" i="16" s="1"/>
  <c r="E553" i="13" s="1"/>
  <c r="E577" i="16"/>
  <c r="F577" i="16" s="1"/>
  <c r="G577" i="16" s="1"/>
  <c r="E552" i="13" s="1"/>
  <c r="E574" i="16"/>
  <c r="F574" i="16" s="1"/>
  <c r="G574" i="16" s="1"/>
  <c r="E549" i="13" s="1"/>
  <c r="E572" i="16"/>
  <c r="F572" i="16" s="1"/>
  <c r="G572" i="16" s="1"/>
  <c r="E547" i="13" s="1"/>
  <c r="E570" i="16"/>
  <c r="F570" i="16" s="1"/>
  <c r="G570" i="16" s="1"/>
  <c r="E545" i="13" s="1"/>
  <c r="E568" i="16"/>
  <c r="F568" i="16" s="1"/>
  <c r="G568" i="16" s="1"/>
  <c r="E543" i="13" s="1"/>
  <c r="E566" i="16"/>
  <c r="F566" i="16" s="1"/>
  <c r="G566" i="16" s="1"/>
  <c r="E541" i="13" s="1"/>
  <c r="E564" i="16"/>
  <c r="F564" i="16" s="1"/>
  <c r="G564" i="16" s="1"/>
  <c r="E539" i="13" s="1"/>
  <c r="E562" i="16"/>
  <c r="F562" i="16" s="1"/>
  <c r="G562" i="16" s="1"/>
  <c r="E537" i="13" s="1"/>
  <c r="E560" i="16"/>
  <c r="F560" i="16" s="1"/>
  <c r="G560" i="16" s="1"/>
  <c r="E535" i="13" s="1"/>
  <c r="E558" i="16"/>
  <c r="F558" i="16" s="1"/>
  <c r="G558" i="16" s="1"/>
  <c r="E533" i="13" s="1"/>
  <c r="E556" i="16"/>
  <c r="F556" i="16" s="1"/>
  <c r="G556" i="16" s="1"/>
  <c r="E531" i="13" s="1"/>
  <c r="E554" i="16"/>
  <c r="F554" i="16" s="1"/>
  <c r="G554" i="16" s="1"/>
  <c r="E529" i="13" s="1"/>
  <c r="E552" i="16"/>
  <c r="F552" i="16" s="1"/>
  <c r="G552" i="16" s="1"/>
  <c r="E527" i="13" s="1"/>
  <c r="E550" i="16"/>
  <c r="F550" i="16" s="1"/>
  <c r="G550" i="16" s="1"/>
  <c r="E525" i="13" s="1"/>
  <c r="E548" i="16"/>
  <c r="F548" i="16" s="1"/>
  <c r="G548" i="16" s="1"/>
  <c r="E523" i="13" s="1"/>
  <c r="E546" i="16"/>
  <c r="F546" i="16" s="1"/>
  <c r="G546" i="16" s="1"/>
  <c r="E521" i="13" s="1"/>
  <c r="E544" i="16"/>
  <c r="F544" i="16" s="1"/>
  <c r="G544" i="16" s="1"/>
  <c r="E519" i="13" s="1"/>
  <c r="E542" i="16"/>
  <c r="F542" i="16" s="1"/>
  <c r="G542" i="16" s="1"/>
  <c r="E517" i="13" s="1"/>
  <c r="E540" i="16"/>
  <c r="F540" i="16" s="1"/>
  <c r="G540" i="16" s="1"/>
  <c r="E515" i="13" s="1"/>
  <c r="E538" i="16"/>
  <c r="F538" i="16" s="1"/>
  <c r="G538" i="16" s="1"/>
  <c r="E513" i="13" s="1"/>
  <c r="E536" i="16"/>
  <c r="F536" i="16" s="1"/>
  <c r="G536" i="16" s="1"/>
  <c r="E511" i="13" s="1"/>
  <c r="E534" i="16"/>
  <c r="F534" i="16" s="1"/>
  <c r="G534" i="16" s="1"/>
  <c r="E509" i="13" s="1"/>
  <c r="E532" i="16"/>
  <c r="F532" i="16" s="1"/>
  <c r="G532" i="16" s="1"/>
  <c r="E507" i="13" s="1"/>
  <c r="E605" i="16"/>
  <c r="F605" i="16" s="1"/>
  <c r="G605" i="16" s="1"/>
  <c r="E580" i="13" s="1"/>
  <c r="E603" i="16"/>
  <c r="F603" i="16" s="1"/>
  <c r="G603" i="16" s="1"/>
  <c r="E578" i="13" s="1"/>
  <c r="E599" i="16"/>
  <c r="F599" i="16" s="1"/>
  <c r="G599" i="16" s="1"/>
  <c r="E574" i="13" s="1"/>
  <c r="E591" i="16"/>
  <c r="F591" i="16" s="1"/>
  <c r="G591" i="16" s="1"/>
  <c r="E566" i="13" s="1"/>
  <c r="E583" i="16"/>
  <c r="F583" i="16" s="1"/>
  <c r="G583" i="16" s="1"/>
  <c r="E558" i="13" s="1"/>
  <c r="E576" i="16"/>
  <c r="F576" i="16" s="1"/>
  <c r="G576" i="16" s="1"/>
  <c r="E551" i="13" s="1"/>
  <c r="E601" i="16"/>
  <c r="F601" i="16" s="1"/>
  <c r="G601" i="16" s="1"/>
  <c r="E576" i="13" s="1"/>
  <c r="E593" i="16"/>
  <c r="F593" i="16" s="1"/>
  <c r="G593" i="16" s="1"/>
  <c r="E568" i="13" s="1"/>
  <c r="E585" i="16"/>
  <c r="F585" i="16" s="1"/>
  <c r="G585" i="16" s="1"/>
  <c r="E560" i="13" s="1"/>
  <c r="E582" i="16"/>
  <c r="F582" i="16" s="1"/>
  <c r="G582" i="16" s="1"/>
  <c r="E557" i="13" s="1"/>
  <c r="E581" i="16"/>
  <c r="F581" i="16" s="1"/>
  <c r="G581" i="16" s="1"/>
  <c r="E556" i="13" s="1"/>
  <c r="E575" i="16"/>
  <c r="F575" i="16" s="1"/>
  <c r="G575" i="16" s="1"/>
  <c r="E550" i="13" s="1"/>
  <c r="E573" i="16"/>
  <c r="F573" i="16" s="1"/>
  <c r="G573" i="16" s="1"/>
  <c r="E548" i="13" s="1"/>
  <c r="E571" i="16"/>
  <c r="F571" i="16" s="1"/>
  <c r="G571" i="16" s="1"/>
  <c r="E546" i="13" s="1"/>
  <c r="E569" i="16"/>
  <c r="F569" i="16" s="1"/>
  <c r="G569" i="16" s="1"/>
  <c r="E544" i="13" s="1"/>
  <c r="E567" i="16"/>
  <c r="F567" i="16" s="1"/>
  <c r="G567" i="16" s="1"/>
  <c r="E542" i="13" s="1"/>
  <c r="E565" i="16"/>
  <c r="F565" i="16" s="1"/>
  <c r="G565" i="16" s="1"/>
  <c r="E540" i="13" s="1"/>
  <c r="E563" i="16"/>
  <c r="F563" i="16" s="1"/>
  <c r="G563" i="16" s="1"/>
  <c r="E538" i="13" s="1"/>
  <c r="E561" i="16"/>
  <c r="F561" i="16" s="1"/>
  <c r="G561" i="16" s="1"/>
  <c r="E536" i="13" s="1"/>
  <c r="E559" i="16"/>
  <c r="F559" i="16" s="1"/>
  <c r="G559" i="16" s="1"/>
  <c r="E534" i="13" s="1"/>
  <c r="E557" i="16"/>
  <c r="F557" i="16" s="1"/>
  <c r="G557" i="16" s="1"/>
  <c r="E532" i="13" s="1"/>
  <c r="E555" i="16"/>
  <c r="F555" i="16" s="1"/>
  <c r="G555" i="16" s="1"/>
  <c r="E530" i="13" s="1"/>
  <c r="E553" i="16"/>
  <c r="F553" i="16" s="1"/>
  <c r="G553" i="16" s="1"/>
  <c r="E528" i="13" s="1"/>
  <c r="E551" i="16"/>
  <c r="F551" i="16" s="1"/>
  <c r="G551" i="16" s="1"/>
  <c r="E526" i="13" s="1"/>
  <c r="E549" i="16"/>
  <c r="F549" i="16" s="1"/>
  <c r="G549" i="16" s="1"/>
  <c r="E524" i="13" s="1"/>
  <c r="E547" i="16"/>
  <c r="F547" i="16" s="1"/>
  <c r="G547" i="16" s="1"/>
  <c r="E522" i="13" s="1"/>
  <c r="E545" i="16"/>
  <c r="F545" i="16" s="1"/>
  <c r="G545" i="16" s="1"/>
  <c r="E520" i="13" s="1"/>
  <c r="E543" i="16"/>
  <c r="F543" i="16" s="1"/>
  <c r="G543" i="16" s="1"/>
  <c r="E518" i="13" s="1"/>
  <c r="E541" i="16"/>
  <c r="F541" i="16" s="1"/>
  <c r="G541" i="16" s="1"/>
  <c r="E516" i="13" s="1"/>
  <c r="E539" i="16"/>
  <c r="F539" i="16" s="1"/>
  <c r="G539" i="16" s="1"/>
  <c r="E514" i="13" s="1"/>
  <c r="E537" i="16"/>
  <c r="F537" i="16" s="1"/>
  <c r="G537" i="16" s="1"/>
  <c r="E512" i="13" s="1"/>
  <c r="E535" i="16"/>
  <c r="F535" i="16" s="1"/>
  <c r="G535" i="16" s="1"/>
  <c r="E510" i="13" s="1"/>
  <c r="E533" i="16"/>
  <c r="F533" i="16" s="1"/>
  <c r="G533" i="16" s="1"/>
  <c r="E508" i="13" s="1"/>
  <c r="E531" i="16"/>
  <c r="F531" i="16" s="1"/>
  <c r="G531" i="16" s="1"/>
  <c r="E506" i="13" s="1"/>
  <c r="E529" i="16"/>
  <c r="F529" i="16" s="1"/>
  <c r="G529" i="16" s="1"/>
  <c r="E504" i="13" s="1"/>
  <c r="E527" i="16"/>
  <c r="F527" i="16" s="1"/>
  <c r="G527" i="16" s="1"/>
  <c r="E502" i="13" s="1"/>
  <c r="E525" i="16"/>
  <c r="F525" i="16" s="1"/>
  <c r="G525" i="16" s="1"/>
  <c r="E500" i="13" s="1"/>
  <c r="E523" i="16"/>
  <c r="F523" i="16" s="1"/>
  <c r="G523" i="16" s="1"/>
  <c r="E498" i="13" s="1"/>
  <c r="E521" i="16"/>
  <c r="F521" i="16" s="1"/>
  <c r="G521" i="16" s="1"/>
  <c r="E496" i="13" s="1"/>
  <c r="E595" i="16"/>
  <c r="F595" i="16" s="1"/>
  <c r="G595" i="16" s="1"/>
  <c r="E570" i="13" s="1"/>
  <c r="E587" i="16"/>
  <c r="F587" i="16" s="1"/>
  <c r="G587" i="16" s="1"/>
  <c r="E562" i="13" s="1"/>
  <c r="E580" i="16"/>
  <c r="F580" i="16" s="1"/>
  <c r="G580" i="16" s="1"/>
  <c r="E555" i="13" s="1"/>
  <c r="E579" i="16"/>
  <c r="F579" i="16" s="1"/>
  <c r="G579" i="16" s="1"/>
  <c r="E554" i="13" s="1"/>
  <c r="E530" i="16"/>
  <c r="F530" i="16" s="1"/>
  <c r="G530" i="16" s="1"/>
  <c r="E505" i="13" s="1"/>
  <c r="E522" i="16"/>
  <c r="F522" i="16" s="1"/>
  <c r="G522" i="16" s="1"/>
  <c r="E497" i="13" s="1"/>
  <c r="E524" i="16"/>
  <c r="F524" i="16" s="1"/>
  <c r="G524" i="16" s="1"/>
  <c r="E499" i="13" s="1"/>
  <c r="E519" i="16"/>
  <c r="F519" i="16" s="1"/>
  <c r="G519" i="16" s="1"/>
  <c r="E494" i="13" s="1"/>
  <c r="E517" i="16"/>
  <c r="F517" i="16" s="1"/>
  <c r="G517" i="16" s="1"/>
  <c r="E492" i="13" s="1"/>
  <c r="E515" i="16"/>
  <c r="F515" i="16" s="1"/>
  <c r="G515" i="16" s="1"/>
  <c r="E490" i="13" s="1"/>
  <c r="E513" i="16"/>
  <c r="F513" i="16" s="1"/>
  <c r="G513" i="16" s="1"/>
  <c r="E488" i="13" s="1"/>
  <c r="E511" i="16"/>
  <c r="F511" i="16" s="1"/>
  <c r="G511" i="16" s="1"/>
  <c r="E486" i="13" s="1"/>
  <c r="E509" i="16"/>
  <c r="F509" i="16" s="1"/>
  <c r="G509" i="16" s="1"/>
  <c r="E484" i="13" s="1"/>
  <c r="E507" i="16"/>
  <c r="F507" i="16" s="1"/>
  <c r="G507" i="16" s="1"/>
  <c r="E482" i="13" s="1"/>
  <c r="E505" i="16"/>
  <c r="F505" i="16" s="1"/>
  <c r="G505" i="16" s="1"/>
  <c r="E480" i="13" s="1"/>
  <c r="E503" i="16"/>
  <c r="F503" i="16" s="1"/>
  <c r="G503" i="16" s="1"/>
  <c r="E478" i="13" s="1"/>
  <c r="E501" i="16"/>
  <c r="F501" i="16" s="1"/>
  <c r="G501" i="16" s="1"/>
  <c r="E476" i="13" s="1"/>
  <c r="E499" i="16"/>
  <c r="F499" i="16" s="1"/>
  <c r="G499" i="16" s="1"/>
  <c r="E474" i="13" s="1"/>
  <c r="E497" i="16"/>
  <c r="F497" i="16" s="1"/>
  <c r="G497" i="16" s="1"/>
  <c r="E472" i="13" s="1"/>
  <c r="E495" i="16"/>
  <c r="F495" i="16" s="1"/>
  <c r="G495" i="16" s="1"/>
  <c r="E470" i="13" s="1"/>
  <c r="E493" i="16"/>
  <c r="F493" i="16" s="1"/>
  <c r="G493" i="16" s="1"/>
  <c r="E468" i="13" s="1"/>
  <c r="E491" i="16"/>
  <c r="F491" i="16" s="1"/>
  <c r="G491" i="16" s="1"/>
  <c r="E466" i="13" s="1"/>
  <c r="E489" i="16"/>
  <c r="F489" i="16" s="1"/>
  <c r="G489" i="16" s="1"/>
  <c r="E464" i="13" s="1"/>
  <c r="E487" i="16"/>
  <c r="F487" i="16" s="1"/>
  <c r="G487" i="16" s="1"/>
  <c r="E462" i="13" s="1"/>
  <c r="E485" i="16"/>
  <c r="F485" i="16" s="1"/>
  <c r="G485" i="16" s="1"/>
  <c r="E460" i="13" s="1"/>
  <c r="E483" i="16"/>
  <c r="F483" i="16" s="1"/>
  <c r="G483" i="16" s="1"/>
  <c r="E458" i="13" s="1"/>
  <c r="E481" i="16"/>
  <c r="F481" i="16" s="1"/>
  <c r="G481" i="16" s="1"/>
  <c r="E456" i="13" s="1"/>
  <c r="E479" i="16"/>
  <c r="F479" i="16" s="1"/>
  <c r="G479" i="16" s="1"/>
  <c r="E454" i="13" s="1"/>
  <c r="E477" i="16"/>
  <c r="F477" i="16" s="1"/>
  <c r="G477" i="16" s="1"/>
  <c r="E452" i="13" s="1"/>
  <c r="E475" i="16"/>
  <c r="F475" i="16" s="1"/>
  <c r="G475" i="16" s="1"/>
  <c r="E450" i="13" s="1"/>
  <c r="E473" i="16"/>
  <c r="F473" i="16" s="1"/>
  <c r="G473" i="16" s="1"/>
  <c r="E448" i="13" s="1"/>
  <c r="E471" i="16"/>
  <c r="F471" i="16" s="1"/>
  <c r="G471" i="16" s="1"/>
  <c r="E446" i="13" s="1"/>
  <c r="E469" i="16"/>
  <c r="F469" i="16" s="1"/>
  <c r="G469" i="16" s="1"/>
  <c r="E444" i="13" s="1"/>
  <c r="E467" i="16"/>
  <c r="F467" i="16" s="1"/>
  <c r="G467" i="16" s="1"/>
  <c r="E442" i="13" s="1"/>
  <c r="E465" i="16"/>
  <c r="F465" i="16" s="1"/>
  <c r="G465" i="16" s="1"/>
  <c r="E440" i="13" s="1"/>
  <c r="E463" i="16"/>
  <c r="F463" i="16" s="1"/>
  <c r="G463" i="16" s="1"/>
  <c r="E438" i="13" s="1"/>
  <c r="E461" i="16"/>
  <c r="F461" i="16" s="1"/>
  <c r="G461" i="16" s="1"/>
  <c r="E436" i="13" s="1"/>
  <c r="E459" i="16"/>
  <c r="F459" i="16" s="1"/>
  <c r="G459" i="16" s="1"/>
  <c r="E434" i="13" s="1"/>
  <c r="E457" i="16"/>
  <c r="F457" i="16" s="1"/>
  <c r="G457" i="16" s="1"/>
  <c r="E432" i="13" s="1"/>
  <c r="E455" i="16"/>
  <c r="F455" i="16" s="1"/>
  <c r="G455" i="16" s="1"/>
  <c r="E430" i="13" s="1"/>
  <c r="E453" i="16"/>
  <c r="F453" i="16" s="1"/>
  <c r="G453" i="16" s="1"/>
  <c r="E428" i="13" s="1"/>
  <c r="E451" i="16"/>
  <c r="F451" i="16" s="1"/>
  <c r="G451" i="16" s="1"/>
  <c r="E426" i="13" s="1"/>
  <c r="E526" i="16"/>
  <c r="F526" i="16" s="1"/>
  <c r="G526" i="16" s="1"/>
  <c r="E501" i="13" s="1"/>
  <c r="E528" i="16"/>
  <c r="F528" i="16" s="1"/>
  <c r="G528" i="16" s="1"/>
  <c r="E503" i="13" s="1"/>
  <c r="E520" i="16"/>
  <c r="F520" i="16" s="1"/>
  <c r="G520" i="16" s="1"/>
  <c r="E495" i="13" s="1"/>
  <c r="E518" i="16"/>
  <c r="F518" i="16" s="1"/>
  <c r="G518" i="16" s="1"/>
  <c r="E493" i="13" s="1"/>
  <c r="E516" i="16"/>
  <c r="F516" i="16" s="1"/>
  <c r="G516" i="16" s="1"/>
  <c r="E491" i="13" s="1"/>
  <c r="E514" i="16"/>
  <c r="F514" i="16" s="1"/>
  <c r="G514" i="16" s="1"/>
  <c r="E489" i="13" s="1"/>
  <c r="E512" i="16"/>
  <c r="F512" i="16" s="1"/>
  <c r="G512" i="16" s="1"/>
  <c r="E487" i="13" s="1"/>
  <c r="E510" i="16"/>
  <c r="F510" i="16" s="1"/>
  <c r="G510" i="16" s="1"/>
  <c r="E485" i="13" s="1"/>
  <c r="E508" i="16"/>
  <c r="F508" i="16" s="1"/>
  <c r="G508" i="16" s="1"/>
  <c r="E483" i="13" s="1"/>
  <c r="E506" i="16"/>
  <c r="F506" i="16" s="1"/>
  <c r="G506" i="16" s="1"/>
  <c r="E481" i="13" s="1"/>
  <c r="E504" i="16"/>
  <c r="F504" i="16" s="1"/>
  <c r="G504" i="16" s="1"/>
  <c r="E479" i="13" s="1"/>
  <c r="E502" i="16"/>
  <c r="F502" i="16" s="1"/>
  <c r="G502" i="16" s="1"/>
  <c r="E477" i="13" s="1"/>
  <c r="E500" i="16"/>
  <c r="F500" i="16" s="1"/>
  <c r="G500" i="16" s="1"/>
  <c r="E475" i="13" s="1"/>
  <c r="E498" i="16"/>
  <c r="F498" i="16" s="1"/>
  <c r="G498" i="16" s="1"/>
  <c r="E473" i="13" s="1"/>
  <c r="E496" i="16"/>
  <c r="F496" i="16" s="1"/>
  <c r="G496" i="16" s="1"/>
  <c r="E471" i="13" s="1"/>
  <c r="E494" i="16"/>
  <c r="F494" i="16" s="1"/>
  <c r="G494" i="16" s="1"/>
  <c r="E469" i="13" s="1"/>
  <c r="E492" i="16"/>
  <c r="F492" i="16" s="1"/>
  <c r="G492" i="16" s="1"/>
  <c r="E467" i="13" s="1"/>
  <c r="E490" i="16"/>
  <c r="F490" i="16" s="1"/>
  <c r="G490" i="16" s="1"/>
  <c r="E465" i="13" s="1"/>
  <c r="E488" i="16"/>
  <c r="F488" i="16" s="1"/>
  <c r="G488" i="16" s="1"/>
  <c r="E463" i="13" s="1"/>
  <c r="E486" i="16"/>
  <c r="F486" i="16" s="1"/>
  <c r="G486" i="16" s="1"/>
  <c r="E461" i="13" s="1"/>
  <c r="E484" i="16"/>
  <c r="F484" i="16" s="1"/>
  <c r="G484" i="16" s="1"/>
  <c r="E459" i="13" s="1"/>
  <c r="E482" i="16"/>
  <c r="F482" i="16" s="1"/>
  <c r="G482" i="16" s="1"/>
  <c r="E457" i="13" s="1"/>
  <c r="E480" i="16"/>
  <c r="F480" i="16" s="1"/>
  <c r="G480" i="16" s="1"/>
  <c r="E455" i="13" s="1"/>
  <c r="E478" i="16"/>
  <c r="F478" i="16" s="1"/>
  <c r="G478" i="16" s="1"/>
  <c r="E453" i="13" s="1"/>
  <c r="E476" i="16"/>
  <c r="F476" i="16" s="1"/>
  <c r="G476" i="16" s="1"/>
  <c r="E451" i="13" s="1"/>
  <c r="E474" i="16"/>
  <c r="F474" i="16" s="1"/>
  <c r="G474" i="16" s="1"/>
  <c r="E449" i="13" s="1"/>
  <c r="E472" i="16"/>
  <c r="F472" i="16" s="1"/>
  <c r="G472" i="16" s="1"/>
  <c r="E447" i="13" s="1"/>
  <c r="E470" i="16"/>
  <c r="F470" i="16" s="1"/>
  <c r="G470" i="16" s="1"/>
  <c r="E445" i="13" s="1"/>
  <c r="E468" i="16"/>
  <c r="F468" i="16" s="1"/>
  <c r="G468" i="16" s="1"/>
  <c r="E443" i="13" s="1"/>
  <c r="E466" i="16"/>
  <c r="F466" i="16" s="1"/>
  <c r="G466" i="16" s="1"/>
  <c r="E441" i="13" s="1"/>
  <c r="E464" i="16"/>
  <c r="F464" i="16" s="1"/>
  <c r="G464" i="16" s="1"/>
  <c r="E439" i="13" s="1"/>
  <c r="E462" i="16"/>
  <c r="F462" i="16" s="1"/>
  <c r="G462" i="16" s="1"/>
  <c r="E437" i="13" s="1"/>
  <c r="E460" i="16"/>
  <c r="F460" i="16" s="1"/>
  <c r="G460" i="16" s="1"/>
  <c r="E435" i="13" s="1"/>
  <c r="E458" i="16"/>
  <c r="F458" i="16" s="1"/>
  <c r="G458" i="16" s="1"/>
  <c r="E433" i="13" s="1"/>
  <c r="E456" i="16"/>
  <c r="F456" i="16" s="1"/>
  <c r="G456" i="16" s="1"/>
  <c r="E431" i="13" s="1"/>
  <c r="E454" i="16"/>
  <c r="F454" i="16" s="1"/>
  <c r="G454" i="16" s="1"/>
  <c r="E429" i="13" s="1"/>
  <c r="E452" i="16"/>
  <c r="F452" i="16" s="1"/>
  <c r="G452" i="16" s="1"/>
  <c r="E427" i="13" s="1"/>
  <c r="E450" i="16"/>
  <c r="F450" i="16" s="1"/>
  <c r="G450" i="16" s="1"/>
  <c r="E425" i="13" s="1"/>
  <c r="E448" i="16"/>
  <c r="F448" i="16" s="1"/>
  <c r="G448" i="16" s="1"/>
  <c r="E423" i="13" s="1"/>
  <c r="E446" i="16"/>
  <c r="F446" i="16" s="1"/>
  <c r="G446" i="16" s="1"/>
  <c r="E421" i="13" s="1"/>
  <c r="E444" i="16"/>
  <c r="F444" i="16" s="1"/>
  <c r="G444" i="16" s="1"/>
  <c r="E419" i="13" s="1"/>
  <c r="E442" i="16"/>
  <c r="F442" i="16" s="1"/>
  <c r="G442" i="16" s="1"/>
  <c r="E417" i="13" s="1"/>
  <c r="E440" i="16"/>
  <c r="F440" i="16" s="1"/>
  <c r="G440" i="16" s="1"/>
  <c r="E415" i="13" s="1"/>
  <c r="E438" i="16"/>
  <c r="F438" i="16" s="1"/>
  <c r="G438" i="16" s="1"/>
  <c r="E413" i="13" s="1"/>
  <c r="E436" i="16"/>
  <c r="F436" i="16" s="1"/>
  <c r="G436" i="16" s="1"/>
  <c r="E411" i="13" s="1"/>
  <c r="E434" i="16"/>
  <c r="F434" i="16" s="1"/>
  <c r="G434" i="16" s="1"/>
  <c r="E409" i="13" s="1"/>
  <c r="E432" i="16"/>
  <c r="F432" i="16" s="1"/>
  <c r="G432" i="16" s="1"/>
  <c r="E407" i="13" s="1"/>
  <c r="E430" i="16"/>
  <c r="F430" i="16" s="1"/>
  <c r="G430" i="16" s="1"/>
  <c r="E405" i="13" s="1"/>
  <c r="E428" i="16"/>
  <c r="F428" i="16" s="1"/>
  <c r="G428" i="16" s="1"/>
  <c r="E403" i="13" s="1"/>
  <c r="E426" i="16"/>
  <c r="F426" i="16" s="1"/>
  <c r="G426" i="16" s="1"/>
  <c r="E401" i="13" s="1"/>
  <c r="E424" i="16"/>
  <c r="F424" i="16" s="1"/>
  <c r="G424" i="16" s="1"/>
  <c r="E399" i="13" s="1"/>
  <c r="E422" i="16"/>
  <c r="F422" i="16" s="1"/>
  <c r="G422" i="16" s="1"/>
  <c r="E397" i="13" s="1"/>
  <c r="E420" i="16"/>
  <c r="F420" i="16" s="1"/>
  <c r="G420" i="16" s="1"/>
  <c r="E395" i="13" s="1"/>
  <c r="E418" i="16"/>
  <c r="F418" i="16" s="1"/>
  <c r="G418" i="16" s="1"/>
  <c r="E393" i="13" s="1"/>
  <c r="E416" i="16"/>
  <c r="F416" i="16" s="1"/>
  <c r="G416" i="16" s="1"/>
  <c r="E391" i="13" s="1"/>
  <c r="E414" i="16"/>
  <c r="F414" i="16" s="1"/>
  <c r="G414" i="16" s="1"/>
  <c r="E389" i="13" s="1"/>
  <c r="E412" i="16"/>
  <c r="F412" i="16" s="1"/>
  <c r="G412" i="16" s="1"/>
  <c r="E387" i="13" s="1"/>
  <c r="E410" i="16"/>
  <c r="F410" i="16" s="1"/>
  <c r="G410" i="16" s="1"/>
  <c r="E385" i="13" s="1"/>
  <c r="E408" i="16"/>
  <c r="F408" i="16" s="1"/>
  <c r="G408" i="16" s="1"/>
  <c r="E383" i="13" s="1"/>
  <c r="E406" i="16"/>
  <c r="F406" i="16" s="1"/>
  <c r="G406" i="16" s="1"/>
  <c r="E381" i="13" s="1"/>
  <c r="E404" i="16"/>
  <c r="F404" i="16" s="1"/>
  <c r="G404" i="16" s="1"/>
  <c r="E379" i="13" s="1"/>
  <c r="E402" i="16"/>
  <c r="F402" i="16" s="1"/>
  <c r="G402" i="16" s="1"/>
  <c r="E377" i="13" s="1"/>
  <c r="E400" i="16"/>
  <c r="F400" i="16" s="1"/>
  <c r="G400" i="16" s="1"/>
  <c r="E375" i="13" s="1"/>
  <c r="E398" i="16"/>
  <c r="F398" i="16" s="1"/>
  <c r="G398" i="16" s="1"/>
  <c r="E373" i="13" s="1"/>
  <c r="E396" i="16"/>
  <c r="F396" i="16" s="1"/>
  <c r="G396" i="16" s="1"/>
  <c r="E371" i="13" s="1"/>
  <c r="E394" i="16"/>
  <c r="F394" i="16" s="1"/>
  <c r="G394" i="16" s="1"/>
  <c r="E369" i="13" s="1"/>
  <c r="E392" i="16"/>
  <c r="F392" i="16" s="1"/>
  <c r="G392" i="16" s="1"/>
  <c r="E367" i="13" s="1"/>
  <c r="E390" i="16"/>
  <c r="F390" i="16" s="1"/>
  <c r="G390" i="16" s="1"/>
  <c r="E365" i="13" s="1"/>
  <c r="E388" i="16"/>
  <c r="F388" i="16" s="1"/>
  <c r="G388" i="16" s="1"/>
  <c r="E363" i="13" s="1"/>
  <c r="E386" i="16"/>
  <c r="F386" i="16" s="1"/>
  <c r="G386" i="16" s="1"/>
  <c r="E361" i="13" s="1"/>
  <c r="E384" i="16"/>
  <c r="F384" i="16" s="1"/>
  <c r="G384" i="16" s="1"/>
  <c r="E359" i="13" s="1"/>
  <c r="E382" i="16"/>
  <c r="F382" i="16" s="1"/>
  <c r="G382" i="16" s="1"/>
  <c r="E357" i="13" s="1"/>
  <c r="E380" i="16"/>
  <c r="F380" i="16" s="1"/>
  <c r="G380" i="16" s="1"/>
  <c r="E355" i="13" s="1"/>
  <c r="E449" i="16"/>
  <c r="F449" i="16" s="1"/>
  <c r="G449" i="16" s="1"/>
  <c r="E424" i="13" s="1"/>
  <c r="E447" i="16"/>
  <c r="F447" i="16" s="1"/>
  <c r="G447" i="16" s="1"/>
  <c r="E422" i="13" s="1"/>
  <c r="E445" i="16"/>
  <c r="F445" i="16" s="1"/>
  <c r="G445" i="16" s="1"/>
  <c r="E420" i="13" s="1"/>
  <c r="E443" i="16"/>
  <c r="F443" i="16" s="1"/>
  <c r="G443" i="16" s="1"/>
  <c r="E418" i="13" s="1"/>
  <c r="E441" i="16"/>
  <c r="F441" i="16" s="1"/>
  <c r="G441" i="16" s="1"/>
  <c r="E416" i="13" s="1"/>
  <c r="E439" i="16"/>
  <c r="F439" i="16" s="1"/>
  <c r="G439" i="16" s="1"/>
  <c r="E414" i="13" s="1"/>
  <c r="E437" i="16"/>
  <c r="F437" i="16" s="1"/>
  <c r="G437" i="16" s="1"/>
  <c r="E412" i="13" s="1"/>
  <c r="E435" i="16"/>
  <c r="F435" i="16" s="1"/>
  <c r="G435" i="16" s="1"/>
  <c r="E410" i="13" s="1"/>
  <c r="E433" i="16"/>
  <c r="F433" i="16" s="1"/>
  <c r="G433" i="16" s="1"/>
  <c r="E408" i="13" s="1"/>
  <c r="E431" i="16"/>
  <c r="F431" i="16" s="1"/>
  <c r="G431" i="16" s="1"/>
  <c r="E406" i="13" s="1"/>
  <c r="E429" i="16"/>
  <c r="F429" i="16" s="1"/>
  <c r="G429" i="16" s="1"/>
  <c r="E404" i="13" s="1"/>
  <c r="E427" i="16"/>
  <c r="F427" i="16" s="1"/>
  <c r="G427" i="16" s="1"/>
  <c r="E402" i="13" s="1"/>
  <c r="E425" i="16"/>
  <c r="F425" i="16" s="1"/>
  <c r="G425" i="16" s="1"/>
  <c r="E400" i="13" s="1"/>
  <c r="E423" i="16"/>
  <c r="F423" i="16" s="1"/>
  <c r="G423" i="16" s="1"/>
  <c r="E398" i="13" s="1"/>
  <c r="E421" i="16"/>
  <c r="F421" i="16" s="1"/>
  <c r="G421" i="16" s="1"/>
  <c r="E396" i="13" s="1"/>
  <c r="E419" i="16"/>
  <c r="F419" i="16" s="1"/>
  <c r="G419" i="16" s="1"/>
  <c r="E394" i="13" s="1"/>
  <c r="E417" i="16"/>
  <c r="F417" i="16" s="1"/>
  <c r="G417" i="16" s="1"/>
  <c r="E392" i="13" s="1"/>
  <c r="E415" i="16"/>
  <c r="F415" i="16" s="1"/>
  <c r="G415" i="16" s="1"/>
  <c r="E390" i="13" s="1"/>
  <c r="E413" i="16"/>
  <c r="F413" i="16" s="1"/>
  <c r="G413" i="16" s="1"/>
  <c r="E388" i="13" s="1"/>
  <c r="E411" i="16"/>
  <c r="F411" i="16" s="1"/>
  <c r="G411" i="16" s="1"/>
  <c r="E386" i="13" s="1"/>
  <c r="E409" i="16"/>
  <c r="F409" i="16" s="1"/>
  <c r="G409" i="16" s="1"/>
  <c r="E384" i="13" s="1"/>
  <c r="E407" i="16"/>
  <c r="F407" i="16" s="1"/>
  <c r="G407" i="16" s="1"/>
  <c r="E382" i="13" s="1"/>
  <c r="E405" i="16"/>
  <c r="F405" i="16" s="1"/>
  <c r="G405" i="16" s="1"/>
  <c r="E380" i="13" s="1"/>
  <c r="E403" i="16"/>
  <c r="F403" i="16" s="1"/>
  <c r="G403" i="16" s="1"/>
  <c r="E378" i="13" s="1"/>
  <c r="E401" i="16"/>
  <c r="F401" i="16" s="1"/>
  <c r="G401" i="16" s="1"/>
  <c r="E376" i="13" s="1"/>
  <c r="E399" i="16"/>
  <c r="F399" i="16" s="1"/>
  <c r="G399" i="16" s="1"/>
  <c r="E374" i="13" s="1"/>
  <c r="E397" i="16"/>
  <c r="F397" i="16" s="1"/>
  <c r="G397" i="16" s="1"/>
  <c r="E372" i="13" s="1"/>
  <c r="E395" i="16"/>
  <c r="F395" i="16" s="1"/>
  <c r="G395" i="16" s="1"/>
  <c r="E370" i="13" s="1"/>
  <c r="E393" i="16"/>
  <c r="F393" i="16" s="1"/>
  <c r="G393" i="16" s="1"/>
  <c r="E368" i="13" s="1"/>
  <c r="E391" i="16"/>
  <c r="F391" i="16" s="1"/>
  <c r="G391" i="16" s="1"/>
  <c r="E366" i="13" s="1"/>
  <c r="E389" i="16"/>
  <c r="F389" i="16" s="1"/>
  <c r="G389" i="16" s="1"/>
  <c r="E364" i="13" s="1"/>
  <c r="E379" i="16"/>
  <c r="F379" i="16" s="1"/>
  <c r="G379" i="16" s="1"/>
  <c r="E354" i="13" s="1"/>
  <c r="E375" i="16"/>
  <c r="F375" i="16" s="1"/>
  <c r="G375" i="16" s="1"/>
  <c r="E350" i="13" s="1"/>
  <c r="E371" i="16"/>
  <c r="F371" i="16" s="1"/>
  <c r="G371" i="16" s="1"/>
  <c r="E346" i="13" s="1"/>
  <c r="E367" i="16"/>
  <c r="F367" i="16" s="1"/>
  <c r="G367" i="16" s="1"/>
  <c r="E342" i="13" s="1"/>
  <c r="E363" i="16"/>
  <c r="F363" i="16" s="1"/>
  <c r="G363" i="16" s="1"/>
  <c r="E338" i="13" s="1"/>
  <c r="E359" i="16"/>
  <c r="F359" i="16" s="1"/>
  <c r="G359" i="16" s="1"/>
  <c r="E334" i="13" s="1"/>
  <c r="E355" i="16"/>
  <c r="F355" i="16" s="1"/>
  <c r="G355" i="16" s="1"/>
  <c r="E330" i="13" s="1"/>
  <c r="E351" i="16"/>
  <c r="F351" i="16" s="1"/>
  <c r="G351" i="16" s="1"/>
  <c r="E326" i="13" s="1"/>
  <c r="E376" i="16"/>
  <c r="F376" i="16" s="1"/>
  <c r="G376" i="16" s="1"/>
  <c r="E351" i="13" s="1"/>
  <c r="E372" i="16"/>
  <c r="F372" i="16" s="1"/>
  <c r="G372" i="16" s="1"/>
  <c r="E347" i="13" s="1"/>
  <c r="E368" i="16"/>
  <c r="F368" i="16" s="1"/>
  <c r="G368" i="16" s="1"/>
  <c r="E343" i="13" s="1"/>
  <c r="E364" i="16"/>
  <c r="F364" i="16" s="1"/>
  <c r="G364" i="16" s="1"/>
  <c r="E339" i="13" s="1"/>
  <c r="E360" i="16"/>
  <c r="F360" i="16" s="1"/>
  <c r="G360" i="16" s="1"/>
  <c r="E335" i="13" s="1"/>
  <c r="E356" i="16"/>
  <c r="F356" i="16" s="1"/>
  <c r="G356" i="16" s="1"/>
  <c r="E331" i="13" s="1"/>
  <c r="E352" i="16"/>
  <c r="F352" i="16" s="1"/>
  <c r="G352" i="16" s="1"/>
  <c r="E327" i="13" s="1"/>
  <c r="E348" i="16"/>
  <c r="F348" i="16" s="1"/>
  <c r="G348" i="16" s="1"/>
  <c r="E323" i="13" s="1"/>
  <c r="E346" i="16"/>
  <c r="F346" i="16" s="1"/>
  <c r="G346" i="16" s="1"/>
  <c r="E321" i="13" s="1"/>
  <c r="E344" i="16"/>
  <c r="F344" i="16" s="1"/>
  <c r="G344" i="16" s="1"/>
  <c r="E319" i="13" s="1"/>
  <c r="E342" i="16"/>
  <c r="F342" i="16" s="1"/>
  <c r="G342" i="16" s="1"/>
  <c r="E317" i="13" s="1"/>
  <c r="E340" i="16"/>
  <c r="F340" i="16" s="1"/>
  <c r="G340" i="16" s="1"/>
  <c r="E315" i="13" s="1"/>
  <c r="E338" i="16"/>
  <c r="F338" i="16" s="1"/>
  <c r="G338" i="16" s="1"/>
  <c r="E313" i="13" s="1"/>
  <c r="E336" i="16"/>
  <c r="F336" i="16" s="1"/>
  <c r="G336" i="16" s="1"/>
  <c r="E311" i="13" s="1"/>
  <c r="E334" i="16"/>
  <c r="F334" i="16" s="1"/>
  <c r="G334" i="16" s="1"/>
  <c r="E309" i="13" s="1"/>
  <c r="E332" i="16"/>
  <c r="F332" i="16" s="1"/>
  <c r="G332" i="16" s="1"/>
  <c r="E307" i="13" s="1"/>
  <c r="E330" i="16"/>
  <c r="F330" i="16" s="1"/>
  <c r="G330" i="16" s="1"/>
  <c r="E305" i="13" s="1"/>
  <c r="E328" i="16"/>
  <c r="F328" i="16" s="1"/>
  <c r="G328" i="16" s="1"/>
  <c r="E303" i="13" s="1"/>
  <c r="E326" i="16"/>
  <c r="F326" i="16" s="1"/>
  <c r="G326" i="16" s="1"/>
  <c r="E301" i="13" s="1"/>
  <c r="E324" i="16"/>
  <c r="F324" i="16" s="1"/>
  <c r="G324" i="16" s="1"/>
  <c r="E299" i="13" s="1"/>
  <c r="E322" i="16"/>
  <c r="F322" i="16" s="1"/>
  <c r="G322" i="16" s="1"/>
  <c r="E297" i="13" s="1"/>
  <c r="E320" i="16"/>
  <c r="F320" i="16" s="1"/>
  <c r="G320" i="16" s="1"/>
  <c r="E295" i="13" s="1"/>
  <c r="E318" i="16"/>
  <c r="F318" i="16" s="1"/>
  <c r="G318" i="16" s="1"/>
  <c r="E293" i="13" s="1"/>
  <c r="E316" i="16"/>
  <c r="F316" i="16" s="1"/>
  <c r="G316" i="16" s="1"/>
  <c r="E291" i="13" s="1"/>
  <c r="E314" i="16"/>
  <c r="F314" i="16" s="1"/>
  <c r="G314" i="16" s="1"/>
  <c r="E289" i="13" s="1"/>
  <c r="E312" i="16"/>
  <c r="F312" i="16" s="1"/>
  <c r="G312" i="16" s="1"/>
  <c r="E287" i="13" s="1"/>
  <c r="E310" i="16"/>
  <c r="F310" i="16" s="1"/>
  <c r="G310" i="16" s="1"/>
  <c r="E285" i="13" s="1"/>
  <c r="E308" i="16"/>
  <c r="F308" i="16" s="1"/>
  <c r="G308" i="16" s="1"/>
  <c r="E283" i="13" s="1"/>
  <c r="E306" i="16"/>
  <c r="F306" i="16" s="1"/>
  <c r="G306" i="16" s="1"/>
  <c r="E281" i="13" s="1"/>
  <c r="E304" i="16"/>
  <c r="F304" i="16" s="1"/>
  <c r="G304" i="16" s="1"/>
  <c r="E279" i="13" s="1"/>
  <c r="E302" i="16"/>
  <c r="F302" i="16" s="1"/>
  <c r="G302" i="16" s="1"/>
  <c r="E277" i="13" s="1"/>
  <c r="E300" i="16"/>
  <c r="F300" i="16" s="1"/>
  <c r="G300" i="16" s="1"/>
  <c r="E275" i="13" s="1"/>
  <c r="E298" i="16"/>
  <c r="F298" i="16" s="1"/>
  <c r="G298" i="16" s="1"/>
  <c r="E273" i="13" s="1"/>
  <c r="E296" i="16"/>
  <c r="F296" i="16" s="1"/>
  <c r="G296" i="16" s="1"/>
  <c r="E271" i="13" s="1"/>
  <c r="E294" i="16"/>
  <c r="F294" i="16" s="1"/>
  <c r="G294" i="16" s="1"/>
  <c r="E269" i="13" s="1"/>
  <c r="E292" i="16"/>
  <c r="F292" i="16" s="1"/>
  <c r="G292" i="16" s="1"/>
  <c r="E267" i="13" s="1"/>
  <c r="E290" i="16"/>
  <c r="F290" i="16" s="1"/>
  <c r="G290" i="16" s="1"/>
  <c r="E265" i="13" s="1"/>
  <c r="E288" i="16"/>
  <c r="F288" i="16" s="1"/>
  <c r="G288" i="16" s="1"/>
  <c r="E263" i="13" s="1"/>
  <c r="E286" i="16"/>
  <c r="F286" i="16" s="1"/>
  <c r="G286" i="16" s="1"/>
  <c r="E261" i="13" s="1"/>
  <c r="E284" i="16"/>
  <c r="F284" i="16" s="1"/>
  <c r="G284" i="16" s="1"/>
  <c r="E259" i="13" s="1"/>
  <c r="E282" i="16"/>
  <c r="F282" i="16" s="1"/>
  <c r="G282" i="16" s="1"/>
  <c r="E257" i="13" s="1"/>
  <c r="E280" i="16"/>
  <c r="F280" i="16" s="1"/>
  <c r="G280" i="16" s="1"/>
  <c r="E255" i="13" s="1"/>
  <c r="E278" i="16"/>
  <c r="F278" i="16" s="1"/>
  <c r="G278" i="16" s="1"/>
  <c r="E253" i="13" s="1"/>
  <c r="E276" i="16"/>
  <c r="F276" i="16" s="1"/>
  <c r="G276" i="16" s="1"/>
  <c r="E251" i="13" s="1"/>
  <c r="E274" i="16"/>
  <c r="F274" i="16" s="1"/>
  <c r="G274" i="16" s="1"/>
  <c r="E249" i="13" s="1"/>
  <c r="E272" i="16"/>
  <c r="F272" i="16" s="1"/>
  <c r="G272" i="16" s="1"/>
  <c r="E247" i="13" s="1"/>
  <c r="E270" i="16"/>
  <c r="F270" i="16" s="1"/>
  <c r="G270" i="16" s="1"/>
  <c r="E245" i="13" s="1"/>
  <c r="E268" i="16"/>
  <c r="F268" i="16" s="1"/>
  <c r="G268" i="16" s="1"/>
  <c r="E243" i="13" s="1"/>
  <c r="E266" i="16"/>
  <c r="F266" i="16" s="1"/>
  <c r="G266" i="16" s="1"/>
  <c r="E241" i="13" s="1"/>
  <c r="E264" i="16"/>
  <c r="F264" i="16" s="1"/>
  <c r="G264" i="16" s="1"/>
  <c r="E239" i="13" s="1"/>
  <c r="E262" i="16"/>
  <c r="F262" i="16" s="1"/>
  <c r="G262" i="16" s="1"/>
  <c r="E237" i="13" s="1"/>
  <c r="E260" i="16"/>
  <c r="F260" i="16" s="1"/>
  <c r="G260" i="16" s="1"/>
  <c r="E235" i="13" s="1"/>
  <c r="E258" i="16"/>
  <c r="F258" i="16" s="1"/>
  <c r="G258" i="16" s="1"/>
  <c r="E233" i="13" s="1"/>
  <c r="E256" i="16"/>
  <c r="F256" i="16" s="1"/>
  <c r="G256" i="16" s="1"/>
  <c r="E231" i="13" s="1"/>
  <c r="E254" i="16"/>
  <c r="F254" i="16" s="1"/>
  <c r="G254" i="16" s="1"/>
  <c r="E229" i="13" s="1"/>
  <c r="E252" i="16"/>
  <c r="F252" i="16" s="1"/>
  <c r="G252" i="16" s="1"/>
  <c r="E227" i="13" s="1"/>
  <c r="E250" i="16"/>
  <c r="F250" i="16" s="1"/>
  <c r="G250" i="16" s="1"/>
  <c r="E225" i="13" s="1"/>
  <c r="E248" i="16"/>
  <c r="F248" i="16" s="1"/>
  <c r="G248" i="16" s="1"/>
  <c r="E223" i="13" s="1"/>
  <c r="E377" i="16"/>
  <c r="F377" i="16" s="1"/>
  <c r="G377" i="16" s="1"/>
  <c r="E352" i="13" s="1"/>
  <c r="E373" i="16"/>
  <c r="F373" i="16" s="1"/>
  <c r="G373" i="16" s="1"/>
  <c r="E348" i="13" s="1"/>
  <c r="E369" i="16"/>
  <c r="F369" i="16" s="1"/>
  <c r="G369" i="16" s="1"/>
  <c r="E344" i="13" s="1"/>
  <c r="E365" i="16"/>
  <c r="F365" i="16" s="1"/>
  <c r="G365" i="16" s="1"/>
  <c r="E340" i="13" s="1"/>
  <c r="E361" i="16"/>
  <c r="F361" i="16" s="1"/>
  <c r="G361" i="16" s="1"/>
  <c r="E336" i="13" s="1"/>
  <c r="E357" i="16"/>
  <c r="F357" i="16" s="1"/>
  <c r="G357" i="16" s="1"/>
  <c r="E332" i="13" s="1"/>
  <c r="E353" i="16"/>
  <c r="F353" i="16" s="1"/>
  <c r="G353" i="16" s="1"/>
  <c r="E328" i="13" s="1"/>
  <c r="E387" i="16"/>
  <c r="F387" i="16" s="1"/>
  <c r="G387" i="16" s="1"/>
  <c r="E362" i="13" s="1"/>
  <c r="E385" i="16"/>
  <c r="F385" i="16" s="1"/>
  <c r="G385" i="16" s="1"/>
  <c r="E360" i="13" s="1"/>
  <c r="E383" i="16"/>
  <c r="F383" i="16" s="1"/>
  <c r="G383" i="16" s="1"/>
  <c r="E358" i="13" s="1"/>
  <c r="E381" i="16"/>
  <c r="F381" i="16" s="1"/>
  <c r="G381" i="16" s="1"/>
  <c r="E356" i="13" s="1"/>
  <c r="E378" i="16"/>
  <c r="F378" i="16" s="1"/>
  <c r="G378" i="16" s="1"/>
  <c r="E353" i="13" s="1"/>
  <c r="E374" i="16"/>
  <c r="F374" i="16" s="1"/>
  <c r="G374" i="16" s="1"/>
  <c r="E349" i="13" s="1"/>
  <c r="E370" i="16"/>
  <c r="F370" i="16" s="1"/>
  <c r="G370" i="16" s="1"/>
  <c r="E345" i="13" s="1"/>
  <c r="E366" i="16"/>
  <c r="F366" i="16" s="1"/>
  <c r="G366" i="16" s="1"/>
  <c r="E341" i="13" s="1"/>
  <c r="E362" i="16"/>
  <c r="F362" i="16" s="1"/>
  <c r="G362" i="16" s="1"/>
  <c r="E337" i="13" s="1"/>
  <c r="E358" i="16"/>
  <c r="F358" i="16" s="1"/>
  <c r="G358" i="16" s="1"/>
  <c r="E333" i="13" s="1"/>
  <c r="E354" i="16"/>
  <c r="F354" i="16" s="1"/>
  <c r="G354" i="16" s="1"/>
  <c r="E329" i="13" s="1"/>
  <c r="E350" i="16"/>
  <c r="F350" i="16" s="1"/>
  <c r="G350" i="16" s="1"/>
  <c r="E325" i="13" s="1"/>
  <c r="E349" i="16"/>
  <c r="F349" i="16" s="1"/>
  <c r="G349" i="16" s="1"/>
  <c r="E324" i="13" s="1"/>
  <c r="E347" i="16"/>
  <c r="F347" i="16" s="1"/>
  <c r="G347" i="16" s="1"/>
  <c r="E322" i="13" s="1"/>
  <c r="E345" i="16"/>
  <c r="F345" i="16" s="1"/>
  <c r="G345" i="16" s="1"/>
  <c r="E320" i="13" s="1"/>
  <c r="E343" i="16"/>
  <c r="F343" i="16" s="1"/>
  <c r="G343" i="16" s="1"/>
  <c r="E318" i="13" s="1"/>
  <c r="E341" i="16"/>
  <c r="F341" i="16" s="1"/>
  <c r="G341" i="16" s="1"/>
  <c r="E316" i="13" s="1"/>
  <c r="E339" i="16"/>
  <c r="F339" i="16" s="1"/>
  <c r="G339" i="16" s="1"/>
  <c r="E314" i="13" s="1"/>
  <c r="E337" i="16"/>
  <c r="F337" i="16" s="1"/>
  <c r="G337" i="16" s="1"/>
  <c r="E312" i="13" s="1"/>
  <c r="E335" i="16"/>
  <c r="F335" i="16" s="1"/>
  <c r="G335" i="16" s="1"/>
  <c r="E310" i="13" s="1"/>
  <c r="E333" i="16"/>
  <c r="F333" i="16" s="1"/>
  <c r="G333" i="16" s="1"/>
  <c r="E308" i="13" s="1"/>
  <c r="E331" i="16"/>
  <c r="F331" i="16" s="1"/>
  <c r="G331" i="16" s="1"/>
  <c r="E306" i="13" s="1"/>
  <c r="E329" i="16"/>
  <c r="F329" i="16" s="1"/>
  <c r="G329" i="16" s="1"/>
  <c r="E304" i="13" s="1"/>
  <c r="E327" i="16"/>
  <c r="F327" i="16" s="1"/>
  <c r="G327" i="16" s="1"/>
  <c r="E302" i="13" s="1"/>
  <c r="E325" i="16"/>
  <c r="F325" i="16" s="1"/>
  <c r="G325" i="16" s="1"/>
  <c r="E300" i="13" s="1"/>
  <c r="E323" i="16"/>
  <c r="F323" i="16" s="1"/>
  <c r="G323" i="16" s="1"/>
  <c r="E298" i="13" s="1"/>
  <c r="E321" i="16"/>
  <c r="F321" i="16" s="1"/>
  <c r="G321" i="16" s="1"/>
  <c r="E296" i="13" s="1"/>
  <c r="E319" i="16"/>
  <c r="F319" i="16" s="1"/>
  <c r="G319" i="16" s="1"/>
  <c r="E294" i="13" s="1"/>
  <c r="E317" i="16"/>
  <c r="F317" i="16" s="1"/>
  <c r="G317" i="16" s="1"/>
  <c r="E292" i="13" s="1"/>
  <c r="E315" i="16"/>
  <c r="F315" i="16" s="1"/>
  <c r="G315" i="16" s="1"/>
  <c r="E290" i="13" s="1"/>
  <c r="E313" i="16"/>
  <c r="F313" i="16" s="1"/>
  <c r="G313" i="16" s="1"/>
  <c r="E288" i="13" s="1"/>
  <c r="E311" i="16"/>
  <c r="F311" i="16" s="1"/>
  <c r="G311" i="16" s="1"/>
  <c r="E286" i="13" s="1"/>
  <c r="E309" i="16"/>
  <c r="F309" i="16" s="1"/>
  <c r="G309" i="16" s="1"/>
  <c r="E284" i="13" s="1"/>
  <c r="E307" i="16"/>
  <c r="F307" i="16" s="1"/>
  <c r="G307" i="16" s="1"/>
  <c r="E282" i="13" s="1"/>
  <c r="E305" i="16"/>
  <c r="F305" i="16" s="1"/>
  <c r="G305" i="16" s="1"/>
  <c r="E280" i="13" s="1"/>
  <c r="E303" i="16"/>
  <c r="F303" i="16" s="1"/>
  <c r="G303" i="16" s="1"/>
  <c r="E278" i="13" s="1"/>
  <c r="E301" i="16"/>
  <c r="F301" i="16" s="1"/>
  <c r="G301" i="16" s="1"/>
  <c r="E276" i="13" s="1"/>
  <c r="E299" i="16"/>
  <c r="F299" i="16" s="1"/>
  <c r="G299" i="16" s="1"/>
  <c r="E274" i="13" s="1"/>
  <c r="E297" i="16"/>
  <c r="F297" i="16" s="1"/>
  <c r="G297" i="16" s="1"/>
  <c r="E272" i="13" s="1"/>
  <c r="E295" i="16"/>
  <c r="F295" i="16" s="1"/>
  <c r="G295" i="16" s="1"/>
  <c r="E270" i="13" s="1"/>
  <c r="E293" i="16"/>
  <c r="F293" i="16" s="1"/>
  <c r="G293" i="16" s="1"/>
  <c r="E268" i="13" s="1"/>
  <c r="E245" i="16"/>
  <c r="F245" i="16" s="1"/>
  <c r="G245" i="16" s="1"/>
  <c r="E220" i="13" s="1"/>
  <c r="E243" i="16"/>
  <c r="F243" i="16" s="1"/>
  <c r="G243" i="16" s="1"/>
  <c r="E218" i="13" s="1"/>
  <c r="E241" i="16"/>
  <c r="F241" i="16" s="1"/>
  <c r="G241" i="16" s="1"/>
  <c r="E216" i="13" s="1"/>
  <c r="E239" i="16"/>
  <c r="F239" i="16" s="1"/>
  <c r="G239" i="16" s="1"/>
  <c r="E214" i="13" s="1"/>
  <c r="E237" i="16"/>
  <c r="F237" i="16" s="1"/>
  <c r="G237" i="16" s="1"/>
  <c r="E212" i="13" s="1"/>
  <c r="E235" i="16"/>
  <c r="F235" i="16" s="1"/>
  <c r="G235" i="16" s="1"/>
  <c r="E210" i="13" s="1"/>
  <c r="E233" i="16"/>
  <c r="F233" i="16" s="1"/>
  <c r="G233" i="16" s="1"/>
  <c r="E208" i="13" s="1"/>
  <c r="E231" i="16"/>
  <c r="F231" i="16" s="1"/>
  <c r="G231" i="16" s="1"/>
  <c r="E206" i="13" s="1"/>
  <c r="E229" i="16"/>
  <c r="F229" i="16" s="1"/>
  <c r="G229" i="16" s="1"/>
  <c r="E204" i="13" s="1"/>
  <c r="E227" i="16"/>
  <c r="F227" i="16" s="1"/>
  <c r="G227" i="16" s="1"/>
  <c r="E202" i="13" s="1"/>
  <c r="E225" i="16"/>
  <c r="F225" i="16" s="1"/>
  <c r="G225" i="16" s="1"/>
  <c r="E200" i="13" s="1"/>
  <c r="E223" i="16"/>
  <c r="F223" i="16" s="1"/>
  <c r="G223" i="16" s="1"/>
  <c r="E198" i="13" s="1"/>
  <c r="E221" i="16"/>
  <c r="F221" i="16" s="1"/>
  <c r="G221" i="16" s="1"/>
  <c r="E196" i="13" s="1"/>
  <c r="E219" i="16"/>
  <c r="F219" i="16" s="1"/>
  <c r="G219" i="16" s="1"/>
  <c r="E194" i="13" s="1"/>
  <c r="E217" i="16"/>
  <c r="F217" i="16" s="1"/>
  <c r="G217" i="16" s="1"/>
  <c r="E192" i="13" s="1"/>
  <c r="E215" i="16"/>
  <c r="F215" i="16" s="1"/>
  <c r="G215" i="16" s="1"/>
  <c r="E190" i="13" s="1"/>
  <c r="E213" i="16"/>
  <c r="F213" i="16" s="1"/>
  <c r="G213" i="16" s="1"/>
  <c r="E188" i="13" s="1"/>
  <c r="E211" i="16"/>
  <c r="F211" i="16" s="1"/>
  <c r="G211" i="16" s="1"/>
  <c r="E186" i="13" s="1"/>
  <c r="E209" i="16"/>
  <c r="F209" i="16" s="1"/>
  <c r="G209" i="16" s="1"/>
  <c r="E184" i="13" s="1"/>
  <c r="E207" i="16"/>
  <c r="F207" i="16" s="1"/>
  <c r="G207" i="16" s="1"/>
  <c r="E182" i="13" s="1"/>
  <c r="E205" i="16"/>
  <c r="F205" i="16" s="1"/>
  <c r="G205" i="16" s="1"/>
  <c r="E180" i="13" s="1"/>
  <c r="E203" i="16"/>
  <c r="F203" i="16" s="1"/>
  <c r="G203" i="16" s="1"/>
  <c r="E178" i="13" s="1"/>
  <c r="E201" i="16"/>
  <c r="F201" i="16" s="1"/>
  <c r="G201" i="16" s="1"/>
  <c r="E176" i="13" s="1"/>
  <c r="E199" i="16"/>
  <c r="F199" i="16" s="1"/>
  <c r="G199" i="16" s="1"/>
  <c r="E174" i="13" s="1"/>
  <c r="E197" i="16"/>
  <c r="F197" i="16" s="1"/>
  <c r="G197" i="16" s="1"/>
  <c r="E172" i="13" s="1"/>
  <c r="E195" i="16"/>
  <c r="F195" i="16" s="1"/>
  <c r="G195" i="16" s="1"/>
  <c r="E170" i="13" s="1"/>
  <c r="E246" i="16"/>
  <c r="F246" i="16" s="1"/>
  <c r="G246" i="16" s="1"/>
  <c r="E221" i="13" s="1"/>
  <c r="E244" i="16"/>
  <c r="F244" i="16" s="1"/>
  <c r="G244" i="16" s="1"/>
  <c r="E219" i="13" s="1"/>
  <c r="E242" i="16"/>
  <c r="F242" i="16" s="1"/>
  <c r="G242" i="16" s="1"/>
  <c r="E217" i="13" s="1"/>
  <c r="E240" i="16"/>
  <c r="F240" i="16" s="1"/>
  <c r="G240" i="16" s="1"/>
  <c r="E215" i="13" s="1"/>
  <c r="E238" i="16"/>
  <c r="F238" i="16" s="1"/>
  <c r="G238" i="16" s="1"/>
  <c r="E213" i="13" s="1"/>
  <c r="E236" i="16"/>
  <c r="F236" i="16" s="1"/>
  <c r="G236" i="16" s="1"/>
  <c r="E211" i="13" s="1"/>
  <c r="E234" i="16"/>
  <c r="F234" i="16" s="1"/>
  <c r="G234" i="16" s="1"/>
  <c r="E209" i="13" s="1"/>
  <c r="E232" i="16"/>
  <c r="F232" i="16" s="1"/>
  <c r="G232" i="16" s="1"/>
  <c r="E207" i="13" s="1"/>
  <c r="E230" i="16"/>
  <c r="F230" i="16" s="1"/>
  <c r="G230" i="16" s="1"/>
  <c r="E205" i="13" s="1"/>
  <c r="E228" i="16"/>
  <c r="F228" i="16" s="1"/>
  <c r="G228" i="16" s="1"/>
  <c r="E203" i="13" s="1"/>
  <c r="E226" i="16"/>
  <c r="F226" i="16" s="1"/>
  <c r="G226" i="16" s="1"/>
  <c r="E201" i="13" s="1"/>
  <c r="E224" i="16"/>
  <c r="F224" i="16" s="1"/>
  <c r="G224" i="16" s="1"/>
  <c r="E199" i="13" s="1"/>
  <c r="E222" i="16"/>
  <c r="F222" i="16" s="1"/>
  <c r="G222" i="16" s="1"/>
  <c r="E197" i="13" s="1"/>
  <c r="E220" i="16"/>
  <c r="F220" i="16" s="1"/>
  <c r="G220" i="16" s="1"/>
  <c r="E195" i="13" s="1"/>
  <c r="E218" i="16"/>
  <c r="F218" i="16" s="1"/>
  <c r="G218" i="16" s="1"/>
  <c r="E193" i="13" s="1"/>
  <c r="E291" i="16"/>
  <c r="F291" i="16" s="1"/>
  <c r="G291" i="16" s="1"/>
  <c r="E266" i="13" s="1"/>
  <c r="E289" i="16"/>
  <c r="F289" i="16" s="1"/>
  <c r="G289" i="16" s="1"/>
  <c r="E264" i="13" s="1"/>
  <c r="E287" i="16"/>
  <c r="F287" i="16" s="1"/>
  <c r="G287" i="16" s="1"/>
  <c r="E262" i="13" s="1"/>
  <c r="E285" i="16"/>
  <c r="F285" i="16" s="1"/>
  <c r="G285" i="16" s="1"/>
  <c r="E260" i="13" s="1"/>
  <c r="E283" i="16"/>
  <c r="F283" i="16" s="1"/>
  <c r="G283" i="16" s="1"/>
  <c r="E258" i="13" s="1"/>
  <c r="E281" i="16"/>
  <c r="F281" i="16" s="1"/>
  <c r="G281" i="16" s="1"/>
  <c r="E256" i="13" s="1"/>
  <c r="E279" i="16"/>
  <c r="F279" i="16" s="1"/>
  <c r="G279" i="16" s="1"/>
  <c r="E254" i="13" s="1"/>
  <c r="E277" i="16"/>
  <c r="F277" i="16" s="1"/>
  <c r="G277" i="16" s="1"/>
  <c r="E252" i="13" s="1"/>
  <c r="E275" i="16"/>
  <c r="F275" i="16" s="1"/>
  <c r="G275" i="16" s="1"/>
  <c r="E250" i="13" s="1"/>
  <c r="E273" i="16"/>
  <c r="F273" i="16" s="1"/>
  <c r="G273" i="16" s="1"/>
  <c r="E248" i="13" s="1"/>
  <c r="E271" i="16"/>
  <c r="F271" i="16" s="1"/>
  <c r="G271" i="16" s="1"/>
  <c r="E246" i="13" s="1"/>
  <c r="E269" i="16"/>
  <c r="F269" i="16" s="1"/>
  <c r="G269" i="16" s="1"/>
  <c r="E244" i="13" s="1"/>
  <c r="E267" i="16"/>
  <c r="F267" i="16" s="1"/>
  <c r="G267" i="16" s="1"/>
  <c r="E242" i="13" s="1"/>
  <c r="E265" i="16"/>
  <c r="F265" i="16" s="1"/>
  <c r="G265" i="16" s="1"/>
  <c r="E240" i="13" s="1"/>
  <c r="E263" i="16"/>
  <c r="F263" i="16" s="1"/>
  <c r="G263" i="16" s="1"/>
  <c r="E238" i="13" s="1"/>
  <c r="E261" i="16"/>
  <c r="F261" i="16" s="1"/>
  <c r="G261" i="16" s="1"/>
  <c r="E236" i="13" s="1"/>
  <c r="E259" i="16"/>
  <c r="F259" i="16" s="1"/>
  <c r="G259" i="16" s="1"/>
  <c r="E234" i="13" s="1"/>
  <c r="E257" i="16"/>
  <c r="F257" i="16" s="1"/>
  <c r="G257" i="16" s="1"/>
  <c r="E232" i="13" s="1"/>
  <c r="E255" i="16"/>
  <c r="F255" i="16" s="1"/>
  <c r="G255" i="16" s="1"/>
  <c r="E230" i="13" s="1"/>
  <c r="E253" i="16"/>
  <c r="F253" i="16" s="1"/>
  <c r="G253" i="16" s="1"/>
  <c r="E228" i="13" s="1"/>
  <c r="E251" i="16"/>
  <c r="F251" i="16" s="1"/>
  <c r="G251" i="16" s="1"/>
  <c r="E226" i="13" s="1"/>
  <c r="E249" i="16"/>
  <c r="F249" i="16" s="1"/>
  <c r="G249" i="16" s="1"/>
  <c r="E224" i="13" s="1"/>
  <c r="E247" i="16"/>
  <c r="F247" i="16" s="1"/>
  <c r="G247" i="16" s="1"/>
  <c r="E222" i="13" s="1"/>
  <c r="E191" i="16"/>
  <c r="F191" i="16" s="1"/>
  <c r="G191" i="16" s="1"/>
  <c r="E166" i="13" s="1"/>
  <c r="E187" i="16"/>
  <c r="F187" i="16" s="1"/>
  <c r="G187" i="16" s="1"/>
  <c r="E162" i="13" s="1"/>
  <c r="E183" i="16"/>
  <c r="F183" i="16" s="1"/>
  <c r="G183" i="16" s="1"/>
  <c r="E158" i="13" s="1"/>
  <c r="E179" i="16"/>
  <c r="F179" i="16" s="1"/>
  <c r="G179" i="16" s="1"/>
  <c r="E154" i="13" s="1"/>
  <c r="E175" i="16"/>
  <c r="F175" i="16" s="1"/>
  <c r="G175" i="16" s="1"/>
  <c r="E150" i="13" s="1"/>
  <c r="E171" i="16"/>
  <c r="F171" i="16" s="1"/>
  <c r="G171" i="16" s="1"/>
  <c r="E146" i="13" s="1"/>
  <c r="E167" i="16"/>
  <c r="F167" i="16" s="1"/>
  <c r="G167" i="16" s="1"/>
  <c r="E142" i="13" s="1"/>
  <c r="E163" i="16"/>
  <c r="F163" i="16" s="1"/>
  <c r="G163" i="16" s="1"/>
  <c r="E138" i="13" s="1"/>
  <c r="E159" i="16"/>
  <c r="F159" i="16" s="1"/>
  <c r="G159" i="16" s="1"/>
  <c r="E134" i="13" s="1"/>
  <c r="E155" i="16"/>
  <c r="F155" i="16" s="1"/>
  <c r="G155" i="16" s="1"/>
  <c r="E130" i="13" s="1"/>
  <c r="E151" i="16"/>
  <c r="F151" i="16" s="1"/>
  <c r="G151" i="16" s="1"/>
  <c r="E126" i="13" s="1"/>
  <c r="E192" i="16"/>
  <c r="F192" i="16" s="1"/>
  <c r="G192" i="16" s="1"/>
  <c r="E167" i="13" s="1"/>
  <c r="E188" i="16"/>
  <c r="F188" i="16" s="1"/>
  <c r="G188" i="16" s="1"/>
  <c r="E163" i="13" s="1"/>
  <c r="E184" i="16"/>
  <c r="F184" i="16" s="1"/>
  <c r="G184" i="16" s="1"/>
  <c r="E159" i="13" s="1"/>
  <c r="E180" i="16"/>
  <c r="F180" i="16" s="1"/>
  <c r="G180" i="16" s="1"/>
  <c r="E155" i="13" s="1"/>
  <c r="E176" i="16"/>
  <c r="F176" i="16" s="1"/>
  <c r="G176" i="16" s="1"/>
  <c r="E151" i="13" s="1"/>
  <c r="E172" i="16"/>
  <c r="F172" i="16" s="1"/>
  <c r="G172" i="16" s="1"/>
  <c r="E147" i="13" s="1"/>
  <c r="E168" i="16"/>
  <c r="F168" i="16" s="1"/>
  <c r="G168" i="16" s="1"/>
  <c r="E143" i="13" s="1"/>
  <c r="E164" i="16"/>
  <c r="F164" i="16" s="1"/>
  <c r="G164" i="16" s="1"/>
  <c r="E139" i="13" s="1"/>
  <c r="E160" i="16"/>
  <c r="F160" i="16" s="1"/>
  <c r="G160" i="16" s="1"/>
  <c r="E135" i="13" s="1"/>
  <c r="E156" i="16"/>
  <c r="F156" i="16" s="1"/>
  <c r="G156" i="16" s="1"/>
  <c r="E131" i="13" s="1"/>
  <c r="E152" i="16"/>
  <c r="F152" i="16" s="1"/>
  <c r="G152" i="16" s="1"/>
  <c r="E127" i="13" s="1"/>
  <c r="E148" i="16"/>
  <c r="F148" i="16" s="1"/>
  <c r="G148" i="16" s="1"/>
  <c r="E123" i="13" s="1"/>
  <c r="E145" i="16"/>
  <c r="F145" i="16" s="1"/>
  <c r="G145" i="16" s="1"/>
  <c r="E120" i="13" s="1"/>
  <c r="E143" i="16"/>
  <c r="F143" i="16" s="1"/>
  <c r="G143" i="16" s="1"/>
  <c r="E118" i="13" s="1"/>
  <c r="E141" i="16"/>
  <c r="F141" i="16" s="1"/>
  <c r="G141" i="16" s="1"/>
  <c r="E116" i="13" s="1"/>
  <c r="E139" i="16"/>
  <c r="F139" i="16" s="1"/>
  <c r="G139" i="16" s="1"/>
  <c r="E114" i="13" s="1"/>
  <c r="E137" i="16"/>
  <c r="F137" i="16" s="1"/>
  <c r="G137" i="16" s="1"/>
  <c r="E112" i="13" s="1"/>
  <c r="E135" i="16"/>
  <c r="F135" i="16" s="1"/>
  <c r="G135" i="16" s="1"/>
  <c r="E110" i="13" s="1"/>
  <c r="E133" i="16"/>
  <c r="F133" i="16" s="1"/>
  <c r="G133" i="16" s="1"/>
  <c r="E108" i="13" s="1"/>
  <c r="E131" i="16"/>
  <c r="F131" i="16" s="1"/>
  <c r="G131" i="16" s="1"/>
  <c r="E106" i="13" s="1"/>
  <c r="E129" i="16"/>
  <c r="F129" i="16" s="1"/>
  <c r="G129" i="16" s="1"/>
  <c r="E104" i="13" s="1"/>
  <c r="E127" i="16"/>
  <c r="F127" i="16" s="1"/>
  <c r="G127" i="16" s="1"/>
  <c r="E102" i="13" s="1"/>
  <c r="E125" i="16"/>
  <c r="F125" i="16" s="1"/>
  <c r="G125" i="16" s="1"/>
  <c r="E100" i="13" s="1"/>
  <c r="E123" i="16"/>
  <c r="F123" i="16" s="1"/>
  <c r="G123" i="16" s="1"/>
  <c r="E98" i="13" s="1"/>
  <c r="E121" i="16"/>
  <c r="F121" i="16" s="1"/>
  <c r="G121" i="16" s="1"/>
  <c r="E96" i="13" s="1"/>
  <c r="E119" i="16"/>
  <c r="F119" i="16" s="1"/>
  <c r="G119" i="16" s="1"/>
  <c r="E94" i="13" s="1"/>
  <c r="E117" i="16"/>
  <c r="F117" i="16" s="1"/>
  <c r="G117" i="16" s="1"/>
  <c r="E92" i="13" s="1"/>
  <c r="E115" i="16"/>
  <c r="F115" i="16" s="1"/>
  <c r="G115" i="16" s="1"/>
  <c r="E90" i="13" s="1"/>
  <c r="E113" i="16"/>
  <c r="F113" i="16" s="1"/>
  <c r="G113" i="16" s="1"/>
  <c r="E88" i="13" s="1"/>
  <c r="E111" i="16"/>
  <c r="F111" i="16" s="1"/>
  <c r="G111" i="16" s="1"/>
  <c r="E86" i="13" s="1"/>
  <c r="E109" i="16"/>
  <c r="F109" i="16" s="1"/>
  <c r="G109" i="16" s="1"/>
  <c r="E84" i="13" s="1"/>
  <c r="E107" i="16"/>
  <c r="F107" i="16" s="1"/>
  <c r="G107" i="16" s="1"/>
  <c r="E82" i="13" s="1"/>
  <c r="E105" i="16"/>
  <c r="F105" i="16" s="1"/>
  <c r="G105" i="16" s="1"/>
  <c r="E80" i="13" s="1"/>
  <c r="E103" i="16"/>
  <c r="F103" i="16" s="1"/>
  <c r="G103" i="16" s="1"/>
  <c r="E78" i="13" s="1"/>
  <c r="E101" i="16"/>
  <c r="F101" i="16" s="1"/>
  <c r="G101" i="16" s="1"/>
  <c r="E76" i="13" s="1"/>
  <c r="E99" i="16"/>
  <c r="F99" i="16" s="1"/>
  <c r="G99" i="16" s="1"/>
  <c r="E74" i="13" s="1"/>
  <c r="E97" i="16"/>
  <c r="F97" i="16" s="1"/>
  <c r="G97" i="16" s="1"/>
  <c r="E72" i="13" s="1"/>
  <c r="E95" i="16"/>
  <c r="F95" i="16" s="1"/>
  <c r="G95" i="16" s="1"/>
  <c r="E70" i="13" s="1"/>
  <c r="E93" i="16"/>
  <c r="F93" i="16" s="1"/>
  <c r="G93" i="16" s="1"/>
  <c r="E68" i="13" s="1"/>
  <c r="E91" i="16"/>
  <c r="F91" i="16" s="1"/>
  <c r="G91" i="16" s="1"/>
  <c r="E66" i="13" s="1"/>
  <c r="E89" i="16"/>
  <c r="F89" i="16" s="1"/>
  <c r="G89" i="16" s="1"/>
  <c r="E64" i="13" s="1"/>
  <c r="E87" i="16"/>
  <c r="F87" i="16" s="1"/>
  <c r="G87" i="16" s="1"/>
  <c r="E62" i="13" s="1"/>
  <c r="E85" i="16"/>
  <c r="F85" i="16" s="1"/>
  <c r="G85" i="16" s="1"/>
  <c r="E60" i="13" s="1"/>
  <c r="E83" i="16"/>
  <c r="F83" i="16" s="1"/>
  <c r="G83" i="16" s="1"/>
  <c r="E58" i="13" s="1"/>
  <c r="E81" i="16"/>
  <c r="F81" i="16" s="1"/>
  <c r="G81" i="16" s="1"/>
  <c r="E56" i="13" s="1"/>
  <c r="E79" i="16"/>
  <c r="F79" i="16" s="1"/>
  <c r="G79" i="16" s="1"/>
  <c r="E54" i="13" s="1"/>
  <c r="E77" i="16"/>
  <c r="F77" i="16" s="1"/>
  <c r="G77" i="16" s="1"/>
  <c r="E52" i="13" s="1"/>
  <c r="E75" i="16"/>
  <c r="F75" i="16" s="1"/>
  <c r="G75" i="16" s="1"/>
  <c r="E50" i="13" s="1"/>
  <c r="E73" i="16"/>
  <c r="F73" i="16" s="1"/>
  <c r="G73" i="16" s="1"/>
  <c r="E48" i="13" s="1"/>
  <c r="E71" i="16"/>
  <c r="F71" i="16" s="1"/>
  <c r="G71" i="16" s="1"/>
  <c r="E46" i="13" s="1"/>
  <c r="E69" i="16"/>
  <c r="F69" i="16" s="1"/>
  <c r="G69" i="16" s="1"/>
  <c r="E44" i="13" s="1"/>
  <c r="E67" i="16"/>
  <c r="F67" i="16" s="1"/>
  <c r="G67" i="16" s="1"/>
  <c r="E42" i="13" s="1"/>
  <c r="E65" i="16"/>
  <c r="F65" i="16" s="1"/>
  <c r="G65" i="16" s="1"/>
  <c r="E40" i="13" s="1"/>
  <c r="E63" i="16"/>
  <c r="F63" i="16" s="1"/>
  <c r="G63" i="16" s="1"/>
  <c r="E38" i="13" s="1"/>
  <c r="E61" i="16"/>
  <c r="F61" i="16" s="1"/>
  <c r="G61" i="16" s="1"/>
  <c r="E36" i="13" s="1"/>
  <c r="E59" i="16"/>
  <c r="F59" i="16" s="1"/>
  <c r="G59" i="16" s="1"/>
  <c r="E34" i="13" s="1"/>
  <c r="E57" i="16"/>
  <c r="F57" i="16" s="1"/>
  <c r="G57" i="16" s="1"/>
  <c r="E32" i="13" s="1"/>
  <c r="E55" i="16"/>
  <c r="F55" i="16" s="1"/>
  <c r="G55" i="16" s="1"/>
  <c r="E30" i="13" s="1"/>
  <c r="E53" i="16"/>
  <c r="F53" i="16" s="1"/>
  <c r="G53" i="16" s="1"/>
  <c r="E28" i="13" s="1"/>
  <c r="E216" i="16"/>
  <c r="F216" i="16" s="1"/>
  <c r="G216" i="16" s="1"/>
  <c r="E191" i="13" s="1"/>
  <c r="E214" i="16"/>
  <c r="F214" i="16" s="1"/>
  <c r="G214" i="16" s="1"/>
  <c r="E189" i="13" s="1"/>
  <c r="E212" i="16"/>
  <c r="F212" i="16" s="1"/>
  <c r="G212" i="16" s="1"/>
  <c r="E187" i="13" s="1"/>
  <c r="E210" i="16"/>
  <c r="F210" i="16" s="1"/>
  <c r="G210" i="16" s="1"/>
  <c r="E185" i="13" s="1"/>
  <c r="E208" i="16"/>
  <c r="F208" i="16" s="1"/>
  <c r="G208" i="16" s="1"/>
  <c r="E183" i="13" s="1"/>
  <c r="E206" i="16"/>
  <c r="F206" i="16" s="1"/>
  <c r="G206" i="16" s="1"/>
  <c r="E181" i="13" s="1"/>
  <c r="E204" i="16"/>
  <c r="F204" i="16" s="1"/>
  <c r="G204" i="16" s="1"/>
  <c r="E179" i="13" s="1"/>
  <c r="E202" i="16"/>
  <c r="F202" i="16" s="1"/>
  <c r="G202" i="16" s="1"/>
  <c r="E177" i="13" s="1"/>
  <c r="E200" i="16"/>
  <c r="F200" i="16" s="1"/>
  <c r="G200" i="16" s="1"/>
  <c r="E175" i="13" s="1"/>
  <c r="E198" i="16"/>
  <c r="F198" i="16" s="1"/>
  <c r="G198" i="16" s="1"/>
  <c r="E173" i="13" s="1"/>
  <c r="E196" i="16"/>
  <c r="F196" i="16" s="1"/>
  <c r="G196" i="16" s="1"/>
  <c r="E171" i="13" s="1"/>
  <c r="E193" i="16"/>
  <c r="F193" i="16" s="1"/>
  <c r="G193" i="16" s="1"/>
  <c r="E168" i="13" s="1"/>
  <c r="E189" i="16"/>
  <c r="F189" i="16" s="1"/>
  <c r="G189" i="16" s="1"/>
  <c r="E164" i="13" s="1"/>
  <c r="E185" i="16"/>
  <c r="F185" i="16" s="1"/>
  <c r="G185" i="16" s="1"/>
  <c r="E160" i="13" s="1"/>
  <c r="E181" i="16"/>
  <c r="F181" i="16" s="1"/>
  <c r="G181" i="16" s="1"/>
  <c r="E156" i="13" s="1"/>
  <c r="E177" i="16"/>
  <c r="F177" i="16" s="1"/>
  <c r="G177" i="16" s="1"/>
  <c r="E152" i="13" s="1"/>
  <c r="E173" i="16"/>
  <c r="F173" i="16" s="1"/>
  <c r="G173" i="16" s="1"/>
  <c r="E148" i="13" s="1"/>
  <c r="E169" i="16"/>
  <c r="F169" i="16" s="1"/>
  <c r="G169" i="16" s="1"/>
  <c r="E144" i="13" s="1"/>
  <c r="E165" i="16"/>
  <c r="F165" i="16" s="1"/>
  <c r="G165" i="16" s="1"/>
  <c r="E140" i="13" s="1"/>
  <c r="E161" i="16"/>
  <c r="F161" i="16" s="1"/>
  <c r="G161" i="16" s="1"/>
  <c r="E136" i="13" s="1"/>
  <c r="E157" i="16"/>
  <c r="F157" i="16" s="1"/>
  <c r="G157" i="16" s="1"/>
  <c r="E132" i="13" s="1"/>
  <c r="E153" i="16"/>
  <c r="F153" i="16" s="1"/>
  <c r="G153" i="16" s="1"/>
  <c r="E128" i="13" s="1"/>
  <c r="E149" i="16"/>
  <c r="F149" i="16" s="1"/>
  <c r="G149" i="16" s="1"/>
  <c r="E124" i="13" s="1"/>
  <c r="E147" i="16"/>
  <c r="F147" i="16" s="1"/>
  <c r="G147" i="16" s="1"/>
  <c r="E122" i="13" s="1"/>
  <c r="E194" i="16"/>
  <c r="F194" i="16" s="1"/>
  <c r="G194" i="16" s="1"/>
  <c r="E169" i="13" s="1"/>
  <c r="E190" i="16"/>
  <c r="F190" i="16" s="1"/>
  <c r="G190" i="16" s="1"/>
  <c r="E165" i="13" s="1"/>
  <c r="E186" i="16"/>
  <c r="F186" i="16" s="1"/>
  <c r="G186" i="16" s="1"/>
  <c r="E161" i="13" s="1"/>
  <c r="E182" i="16"/>
  <c r="F182" i="16" s="1"/>
  <c r="G182" i="16" s="1"/>
  <c r="E157" i="13" s="1"/>
  <c r="E178" i="16"/>
  <c r="F178" i="16" s="1"/>
  <c r="G178" i="16" s="1"/>
  <c r="E153" i="13" s="1"/>
  <c r="E174" i="16"/>
  <c r="F174" i="16" s="1"/>
  <c r="G174" i="16" s="1"/>
  <c r="E149" i="13" s="1"/>
  <c r="E170" i="16"/>
  <c r="F170" i="16" s="1"/>
  <c r="G170" i="16" s="1"/>
  <c r="E145" i="13" s="1"/>
  <c r="E166" i="16"/>
  <c r="F166" i="16" s="1"/>
  <c r="G166" i="16" s="1"/>
  <c r="E141" i="13" s="1"/>
  <c r="E162" i="16"/>
  <c r="F162" i="16" s="1"/>
  <c r="G162" i="16" s="1"/>
  <c r="E137" i="13" s="1"/>
  <c r="E158" i="16"/>
  <c r="F158" i="16" s="1"/>
  <c r="G158" i="16" s="1"/>
  <c r="E133" i="13" s="1"/>
  <c r="E154" i="16"/>
  <c r="F154" i="16" s="1"/>
  <c r="G154" i="16" s="1"/>
  <c r="E129" i="13" s="1"/>
  <c r="E150" i="16"/>
  <c r="F150" i="16" s="1"/>
  <c r="G150" i="16" s="1"/>
  <c r="E125" i="13" s="1"/>
  <c r="E146" i="16"/>
  <c r="F146" i="16" s="1"/>
  <c r="G146" i="16" s="1"/>
  <c r="E121" i="13" s="1"/>
  <c r="E144" i="16"/>
  <c r="F144" i="16" s="1"/>
  <c r="G144" i="16" s="1"/>
  <c r="E119" i="13" s="1"/>
  <c r="E142" i="16"/>
  <c r="F142" i="16" s="1"/>
  <c r="G142" i="16" s="1"/>
  <c r="E117" i="13" s="1"/>
  <c r="E140" i="16"/>
  <c r="F140" i="16" s="1"/>
  <c r="G140" i="16" s="1"/>
  <c r="E115" i="13" s="1"/>
  <c r="E138" i="16"/>
  <c r="F138" i="16" s="1"/>
  <c r="G138" i="16" s="1"/>
  <c r="E113" i="13" s="1"/>
  <c r="E136" i="16"/>
  <c r="F136" i="16" s="1"/>
  <c r="G136" i="16" s="1"/>
  <c r="E111" i="13" s="1"/>
  <c r="E134" i="16"/>
  <c r="F134" i="16" s="1"/>
  <c r="G134" i="16" s="1"/>
  <c r="E109" i="13" s="1"/>
  <c r="E132" i="16"/>
  <c r="F132" i="16" s="1"/>
  <c r="G132" i="16" s="1"/>
  <c r="E107" i="13" s="1"/>
  <c r="E130" i="16"/>
  <c r="F130" i="16" s="1"/>
  <c r="G130" i="16" s="1"/>
  <c r="E105" i="13" s="1"/>
  <c r="E128" i="16"/>
  <c r="F128" i="16" s="1"/>
  <c r="G128" i="16" s="1"/>
  <c r="E103" i="13" s="1"/>
  <c r="E126" i="16"/>
  <c r="F126" i="16" s="1"/>
  <c r="G126" i="16" s="1"/>
  <c r="E101" i="13" s="1"/>
  <c r="E124" i="16"/>
  <c r="F124" i="16" s="1"/>
  <c r="G124" i="16" s="1"/>
  <c r="E99" i="13" s="1"/>
  <c r="E122" i="16"/>
  <c r="F122" i="16" s="1"/>
  <c r="G122" i="16" s="1"/>
  <c r="E97" i="13" s="1"/>
  <c r="E120" i="16"/>
  <c r="F120" i="16" s="1"/>
  <c r="G120" i="16" s="1"/>
  <c r="E95" i="13" s="1"/>
  <c r="E118" i="16"/>
  <c r="F118" i="16" s="1"/>
  <c r="G118" i="16" s="1"/>
  <c r="E93" i="13" s="1"/>
  <c r="E116" i="16"/>
  <c r="F116" i="16" s="1"/>
  <c r="G116" i="16" s="1"/>
  <c r="E91" i="13" s="1"/>
  <c r="E114" i="16"/>
  <c r="F114" i="16" s="1"/>
  <c r="G114" i="16" s="1"/>
  <c r="E89" i="13" s="1"/>
  <c r="E112" i="16"/>
  <c r="F112" i="16" s="1"/>
  <c r="G112" i="16" s="1"/>
  <c r="E87" i="13" s="1"/>
  <c r="E110" i="16"/>
  <c r="F110" i="16" s="1"/>
  <c r="G110" i="16" s="1"/>
  <c r="E85" i="13" s="1"/>
  <c r="E108" i="16"/>
  <c r="F108" i="16" s="1"/>
  <c r="G108" i="16" s="1"/>
  <c r="E83" i="13" s="1"/>
  <c r="E106" i="16"/>
  <c r="F106" i="16" s="1"/>
  <c r="G106" i="16" s="1"/>
  <c r="E81" i="13" s="1"/>
  <c r="E104" i="16"/>
  <c r="F104" i="16" s="1"/>
  <c r="G104" i="16" s="1"/>
  <c r="E79" i="13" s="1"/>
  <c r="E102" i="16"/>
  <c r="F102" i="16" s="1"/>
  <c r="G102" i="16" s="1"/>
  <c r="E77" i="13" s="1"/>
  <c r="E100" i="16"/>
  <c r="F100" i="16" s="1"/>
  <c r="G100" i="16" s="1"/>
  <c r="E75" i="13" s="1"/>
  <c r="E98" i="16"/>
  <c r="F98" i="16" s="1"/>
  <c r="G98" i="16" s="1"/>
  <c r="E73" i="13" s="1"/>
  <c r="E96" i="16"/>
  <c r="F96" i="16" s="1"/>
  <c r="G96" i="16" s="1"/>
  <c r="E71" i="13" s="1"/>
  <c r="E94" i="16"/>
  <c r="F94" i="16" s="1"/>
  <c r="G94" i="16" s="1"/>
  <c r="E69" i="13" s="1"/>
  <c r="E92" i="16"/>
  <c r="F92" i="16" s="1"/>
  <c r="G92" i="16" s="1"/>
  <c r="E67" i="13" s="1"/>
  <c r="E90" i="16"/>
  <c r="F90" i="16" s="1"/>
  <c r="G90" i="16" s="1"/>
  <c r="E65" i="13" s="1"/>
  <c r="E88" i="16"/>
  <c r="F88" i="16" s="1"/>
  <c r="G88" i="16" s="1"/>
  <c r="E63" i="13" s="1"/>
  <c r="E86" i="16"/>
  <c r="F86" i="16" s="1"/>
  <c r="G86" i="16" s="1"/>
  <c r="E61" i="13" s="1"/>
  <c r="E84" i="16"/>
  <c r="F84" i="16" s="1"/>
  <c r="G84" i="16" s="1"/>
  <c r="E59" i="13" s="1"/>
  <c r="E82" i="16"/>
  <c r="F82" i="16" s="1"/>
  <c r="G82" i="16" s="1"/>
  <c r="E57" i="13" s="1"/>
  <c r="E80" i="16"/>
  <c r="F80" i="16" s="1"/>
  <c r="G80" i="16" s="1"/>
  <c r="E55" i="13" s="1"/>
  <c r="E78" i="16"/>
  <c r="F78" i="16" s="1"/>
  <c r="G78" i="16" s="1"/>
  <c r="E53" i="13" s="1"/>
  <c r="E76" i="16"/>
  <c r="F76" i="16" s="1"/>
  <c r="G76" i="16" s="1"/>
  <c r="E51" i="13" s="1"/>
  <c r="E74" i="16"/>
  <c r="F74" i="16" s="1"/>
  <c r="G74" i="16" s="1"/>
  <c r="E49" i="13" s="1"/>
  <c r="E72" i="16"/>
  <c r="F72" i="16" s="1"/>
  <c r="G72" i="16" s="1"/>
  <c r="E47" i="13" s="1"/>
  <c r="E70" i="16"/>
  <c r="F70" i="16" s="1"/>
  <c r="G70" i="16" s="1"/>
  <c r="E45" i="13" s="1"/>
  <c r="E68" i="16"/>
  <c r="F68" i="16" s="1"/>
  <c r="G68" i="16" s="1"/>
  <c r="E43" i="13" s="1"/>
  <c r="E66" i="16"/>
  <c r="F66" i="16" s="1"/>
  <c r="G66" i="16" s="1"/>
  <c r="E41" i="13" s="1"/>
  <c r="E64" i="16"/>
  <c r="F64" i="16" s="1"/>
  <c r="G64" i="16" s="1"/>
  <c r="E39" i="13" s="1"/>
  <c r="E62" i="16"/>
  <c r="F62" i="16" s="1"/>
  <c r="G62" i="16" s="1"/>
  <c r="E37" i="13" s="1"/>
  <c r="E60" i="16"/>
  <c r="F60" i="16" s="1"/>
  <c r="G60" i="16" s="1"/>
  <c r="E35" i="13" s="1"/>
  <c r="E58" i="16"/>
  <c r="F58" i="16" s="1"/>
  <c r="G58" i="16" s="1"/>
  <c r="E33" i="13" s="1"/>
  <c r="E56" i="16"/>
  <c r="F56" i="16" s="1"/>
  <c r="G56" i="16" s="1"/>
  <c r="E31" i="13" s="1"/>
  <c r="E54" i="16"/>
  <c r="F54" i="16" s="1"/>
  <c r="G54" i="16" s="1"/>
  <c r="E29" i="13" s="1"/>
  <c r="E52" i="16"/>
  <c r="F52" i="16" s="1"/>
  <c r="G52" i="16" s="1"/>
  <c r="E27" i="13" s="1"/>
  <c r="E50" i="16"/>
  <c r="F50" i="16" s="1"/>
  <c r="G50" i="16" s="1"/>
  <c r="E25" i="13" s="1"/>
  <c r="E48" i="16"/>
  <c r="F48" i="16" s="1"/>
  <c r="G48" i="16" s="1"/>
  <c r="E23" i="13" s="1"/>
  <c r="E46" i="16"/>
  <c r="F46" i="16" s="1"/>
  <c r="G46" i="16" s="1"/>
  <c r="E21" i="13" s="1"/>
  <c r="E44" i="16"/>
  <c r="F44" i="16" s="1"/>
  <c r="G44" i="16" s="1"/>
  <c r="E19" i="13" s="1"/>
  <c r="E42" i="16"/>
  <c r="F42" i="16" s="1"/>
  <c r="G42" i="16" s="1"/>
  <c r="E17" i="13" s="1"/>
  <c r="E40" i="16"/>
  <c r="F40" i="16" s="1"/>
  <c r="G40" i="16" s="1"/>
  <c r="E15" i="13" s="1"/>
  <c r="E38" i="16"/>
  <c r="F38" i="16" s="1"/>
  <c r="G38" i="16" s="1"/>
  <c r="E13" i="13" s="1"/>
  <c r="E35" i="16"/>
  <c r="F35" i="16" s="1"/>
  <c r="G35" i="16" s="1"/>
  <c r="E10" i="13" s="1"/>
  <c r="E33" i="16"/>
  <c r="F33" i="16" s="1"/>
  <c r="G33" i="16" s="1"/>
  <c r="E8" i="13" s="1"/>
  <c r="E31" i="16"/>
  <c r="F31" i="16" s="1"/>
  <c r="G31" i="16" s="1"/>
  <c r="E6" i="13" s="1"/>
  <c r="E51" i="16"/>
  <c r="F51" i="16" s="1"/>
  <c r="G51" i="16" s="1"/>
  <c r="E26" i="13" s="1"/>
  <c r="E49" i="16"/>
  <c r="F49" i="16" s="1"/>
  <c r="G49" i="16" s="1"/>
  <c r="E24" i="13" s="1"/>
  <c r="E47" i="16"/>
  <c r="F47" i="16" s="1"/>
  <c r="G47" i="16" s="1"/>
  <c r="E22" i="13" s="1"/>
  <c r="E45" i="16"/>
  <c r="F45" i="16" s="1"/>
  <c r="G45" i="16" s="1"/>
  <c r="E20" i="13" s="1"/>
  <c r="E43" i="16"/>
  <c r="F43" i="16" s="1"/>
  <c r="G43" i="16" s="1"/>
  <c r="E18" i="13" s="1"/>
  <c r="E41" i="16"/>
  <c r="F41" i="16" s="1"/>
  <c r="G41" i="16" s="1"/>
  <c r="E16" i="13" s="1"/>
  <c r="E39" i="16"/>
  <c r="F39" i="16" s="1"/>
  <c r="G39" i="16" s="1"/>
  <c r="E14" i="13" s="1"/>
  <c r="E36" i="16"/>
  <c r="F36" i="16" s="1"/>
  <c r="G36" i="16" s="1"/>
  <c r="E11" i="13" s="1"/>
  <c r="E37" i="16"/>
  <c r="F37" i="16" s="1"/>
  <c r="G37" i="16" s="1"/>
  <c r="E12" i="13" s="1"/>
  <c r="E34" i="16"/>
  <c r="F34" i="16" s="1"/>
  <c r="G34" i="16" s="1"/>
  <c r="E9" i="13" s="1"/>
  <c r="E32" i="16"/>
  <c r="F32" i="16" s="1"/>
  <c r="G32" i="16" s="1"/>
  <c r="E7" i="13" s="1"/>
  <c r="E30" i="16"/>
  <c r="F30" i="16" s="1"/>
  <c r="E27" i="16"/>
  <c r="F27" i="16" s="1"/>
  <c r="G21" i="14" l="1"/>
  <c r="G30" i="14"/>
  <c r="C5" i="13" s="1"/>
  <c r="G21" i="15"/>
  <c r="G30" i="15"/>
  <c r="D5" i="13" s="1"/>
  <c r="G30" i="16"/>
  <c r="E5" i="13" s="1"/>
  <c r="G21" i="16"/>
  <c r="G22" i="15" l="1"/>
  <c r="G24" i="15"/>
  <c r="G24" i="16"/>
  <c r="G22" i="16"/>
  <c r="G22" i="14"/>
  <c r="G24" i="14"/>
  <c r="G23" i="16" l="1"/>
  <c r="L35" i="16"/>
  <c r="L36" i="16" s="1"/>
  <c r="G23" i="14"/>
  <c r="L35" i="14"/>
  <c r="L37" i="14" s="1"/>
  <c r="G34" i="1"/>
  <c r="E35" i="3"/>
  <c r="G23" i="15"/>
  <c r="L35" i="15"/>
  <c r="L37" i="15" s="1"/>
  <c r="L36" i="15" l="1"/>
  <c r="G32" i="1"/>
  <c r="E32" i="3"/>
  <c r="H2" i="9" s="1"/>
  <c r="G33" i="1"/>
  <c r="E33" i="3"/>
  <c r="E34" i="3" s="1"/>
  <c r="L37" i="16"/>
  <c r="L36" i="14"/>
  <c r="E31" i="3" l="1"/>
  <c r="G31" i="1"/>
  <c r="C21" i="9"/>
  <c r="C23" i="9" s="1"/>
  <c r="C28" i="9" s="1"/>
  <c r="G21" i="9"/>
  <c r="G23" i="9" s="1"/>
  <c r="H26" i="9" s="1"/>
  <c r="H29" i="9" s="1"/>
  <c r="F12" i="4" l="1"/>
  <c r="G58" i="1" s="1"/>
  <c r="F7" i="4"/>
</calcChain>
</file>

<file path=xl/comments1.xml><?xml version="1.0" encoding="utf-8"?>
<comments xmlns="http://schemas.openxmlformats.org/spreadsheetml/2006/main">
  <authors>
    <author>*</author>
  </authors>
  <commentList>
    <comment ref="B6" authorId="0" shapeId="0">
      <text>
        <r>
          <rPr>
            <sz val="9"/>
            <color indexed="81"/>
            <rFont val="宋体"/>
            <charset val="128"/>
          </rPr>
          <t xml:space="preserve">*:
リンク図バグ対策
ダミー
</t>
        </r>
      </text>
    </comment>
  </commentList>
</comments>
</file>

<file path=xl/sharedStrings.xml><?xml version="1.0" encoding="utf-8"?>
<sst xmlns="http://schemas.openxmlformats.org/spreadsheetml/2006/main" count="638" uniqueCount="280">
  <si>
    <t>Refer this sheet after designing with sheet "1. LLC part specification" to "5. Others".</t>
  </si>
  <si>
    <t>1. Input/Output condition</t>
  </si>
  <si>
    <t>Input voltage</t>
  </si>
  <si>
    <t>Vin(Max)</t>
  </si>
  <si>
    <t>Vdc</t>
  </si>
  <si>
    <t>Vin(typ)</t>
  </si>
  <si>
    <t>Vin(min)</t>
  </si>
  <si>
    <t>Output</t>
  </si>
  <si>
    <t>Output 1</t>
  </si>
  <si>
    <t>Vo1</t>
  </si>
  <si>
    <t>V</t>
  </si>
  <si>
    <t>Io1</t>
  </si>
  <si>
    <t>A</t>
  </si>
  <si>
    <t>Output 2</t>
  </si>
  <si>
    <t>Vo2</t>
  </si>
  <si>
    <t>Io2</t>
  </si>
  <si>
    <t>Output 3</t>
  </si>
  <si>
    <t>Vo3</t>
  </si>
  <si>
    <t>Io3</t>
  </si>
  <si>
    <t>Total output power</t>
  </si>
  <si>
    <t>W</t>
  </si>
  <si>
    <r>
      <rPr>
        <sz val="11"/>
        <rFont val="Arial"/>
        <family val="2"/>
        <charset val="134"/>
      </rPr>
      <t>2.Transformer &amp;</t>
    </r>
    <r>
      <rPr>
        <sz val="11"/>
        <rFont val="ＭＳ Ｐゴシック"/>
        <family val="3"/>
        <charset val="128"/>
      </rPr>
      <t>　</t>
    </r>
    <r>
      <rPr>
        <sz val="11"/>
        <rFont val="Arial"/>
        <family val="2"/>
        <charset val="134"/>
      </rPr>
      <t>resonant cap</t>
    </r>
  </si>
  <si>
    <t>Windings</t>
  </si>
  <si>
    <t>Primary winding</t>
  </si>
  <si>
    <t>Np</t>
  </si>
  <si>
    <t>turns</t>
  </si>
  <si>
    <t>Secondary winding (Vo1)</t>
  </si>
  <si>
    <t>NS1</t>
  </si>
  <si>
    <t>Secondary winding (Vo2)</t>
  </si>
  <si>
    <t>NS2</t>
  </si>
  <si>
    <t>Secondary winding (Vo3)</t>
  </si>
  <si>
    <t>NS3</t>
  </si>
  <si>
    <t>Vcc winding</t>
  </si>
  <si>
    <t>Np2</t>
  </si>
  <si>
    <t>Inductance</t>
  </si>
  <si>
    <t>Lp</t>
  </si>
  <si>
    <t>uH</t>
  </si>
  <si>
    <t>leakage inductance</t>
  </si>
  <si>
    <t>Lr</t>
  </si>
  <si>
    <t>Resonant capacitor</t>
  </si>
  <si>
    <t>Cr</t>
  </si>
  <si>
    <t>nF</t>
  </si>
  <si>
    <t>Switching frequency</t>
  </si>
  <si>
    <t>Vin(max)</t>
  </si>
  <si>
    <t>kHz</t>
  </si>
  <si>
    <t>Maximum Voltage gain margin
at Vin(min)</t>
  </si>
  <si>
    <t>%</t>
  </si>
  <si>
    <t>3. OLP &amp; Standby</t>
  </si>
  <si>
    <t>OLP</t>
  </si>
  <si>
    <t>OLP operation</t>
  </si>
  <si>
    <t>Standby</t>
  </si>
  <si>
    <t>Standby operation</t>
  </si>
  <si>
    <t>Normal to Standby</t>
  </si>
  <si>
    <t>Standby to Normal</t>
  </si>
  <si>
    <t>4. Each pins</t>
  </si>
  <si>
    <t>Pin</t>
  </si>
  <si>
    <t>Item</t>
  </si>
  <si>
    <t>Symbol</t>
  </si>
  <si>
    <t>Value</t>
  </si>
  <si>
    <t>1</t>
  </si>
  <si>
    <t>VH</t>
  </si>
  <si>
    <t>Resistor</t>
  </si>
  <si>
    <t>kΩ</t>
  </si>
  <si>
    <t>Capacitor</t>
  </si>
  <si>
    <t>pF</t>
  </si>
  <si>
    <t>3</t>
  </si>
  <si>
    <t>STB</t>
  </si>
  <si>
    <t>4</t>
  </si>
  <si>
    <t>FB</t>
  </si>
  <si>
    <t>FB pin circuit</t>
  </si>
  <si>
    <t>Fig.1</t>
  </si>
  <si>
    <t>5</t>
  </si>
  <si>
    <t>MODE</t>
  </si>
  <si>
    <t>6</t>
  </si>
  <si>
    <t>CA</t>
  </si>
  <si>
    <t>uF</t>
  </si>
  <si>
    <t>7</t>
  </si>
  <si>
    <t>IS</t>
  </si>
  <si>
    <t>Shunt capacitor</t>
  </si>
  <si>
    <t>Crd</t>
  </si>
  <si>
    <t>Current sense resistor</t>
  </si>
  <si>
    <t>Rs</t>
  </si>
  <si>
    <t>Ω</t>
  </si>
  <si>
    <t>Filter capacitor</t>
  </si>
  <si>
    <t>Filter resistor</t>
  </si>
  <si>
    <t>8</t>
  </si>
  <si>
    <t>VW</t>
  </si>
  <si>
    <t>Resistor divider (Lower)</t>
  </si>
  <si>
    <t>Resistor divider (Upper)</t>
  </si>
  <si>
    <t>9</t>
  </si>
  <si>
    <t>CS</t>
  </si>
  <si>
    <t>16</t>
  </si>
  <si>
    <t>VB</t>
  </si>
  <si>
    <t>High side Vcc capacitor</t>
  </si>
  <si>
    <t>Input cell</t>
  </si>
  <si>
    <t>(1)</t>
  </si>
  <si>
    <t>(2)</t>
  </si>
  <si>
    <t>In case of single output or double output, input 0V to Vo2 or Vo3.</t>
  </si>
  <si>
    <t>(3)</t>
  </si>
  <si>
    <t>(4)</t>
  </si>
  <si>
    <t>2ndary diode VF</t>
  </si>
  <si>
    <t>(5)</t>
  </si>
  <si>
    <t>Efficiency (assumption)</t>
  </si>
  <si>
    <t>Please input 0V to Vo2 or Vo3, if  single or double output.</t>
  </si>
  <si>
    <t>(6)</t>
  </si>
  <si>
    <t>Effective cross section area</t>
  </si>
  <si>
    <t>Ae</t>
  </si>
  <si>
    <r>
      <rPr>
        <sz val="11"/>
        <rFont val="Arial"/>
        <family val="2"/>
        <charset val="134"/>
      </rPr>
      <t>mm</t>
    </r>
    <r>
      <rPr>
        <vertAlign val="superscript"/>
        <sz val="11"/>
        <rFont val="Arial"/>
        <family val="2"/>
        <charset val="134"/>
      </rPr>
      <t>2</t>
    </r>
  </si>
  <si>
    <t>(7)</t>
  </si>
  <si>
    <t>3. Result confirmation</t>
  </si>
  <si>
    <t>(8)</t>
  </si>
  <si>
    <t>Minimum primary winding
for below resonance</t>
  </si>
  <si>
    <t>Np(cal)</t>
  </si>
  <si>
    <t>Turns</t>
  </si>
  <si>
    <t>Np&gt;Np(cal)</t>
  </si>
  <si>
    <t>(9)</t>
  </si>
  <si>
    <t>(10)</t>
  </si>
  <si>
    <t>Maximum flux density</t>
  </si>
  <si>
    <t>B(max)</t>
  </si>
  <si>
    <t>tesla</t>
  </si>
  <si>
    <t>(11)</t>
  </si>
  <si>
    <t>Comment</t>
  </si>
  <si>
    <t>Calculated shunt capacitor</t>
  </si>
  <si>
    <t>Crd(cal)</t>
  </si>
  <si>
    <t>1/100 of Cr is recommended.</t>
  </si>
  <si>
    <t>Select shunt capacitor</t>
  </si>
  <si>
    <t>Calculated current sense resistor</t>
  </si>
  <si>
    <t>Rs(cal)</t>
  </si>
  <si>
    <t>Select current sense resistor</t>
  </si>
  <si>
    <t>Select dividing resistor low side</t>
  </si>
  <si>
    <t>2k or 2.2k is recommended.</t>
  </si>
  <si>
    <t>Calculated dividing resistor upper side</t>
  </si>
  <si>
    <t>Select standby operating mode (Auto or External)</t>
  </si>
  <si>
    <t>Select Over load protection Power (Small or Large)</t>
  </si>
  <si>
    <t>Small</t>
  </si>
  <si>
    <t>Input CA pin resistor</t>
  </si>
  <si>
    <t xml:space="preserve"> - Input 10000 if no Rca</t>
  </si>
  <si>
    <t>Calculated OLP operating output power</t>
  </si>
  <si>
    <t>(Ref. Rated output power)</t>
  </si>
  <si>
    <t>Select Auto standby power (Large, Middle or Small)</t>
  </si>
  <si>
    <t>Middle</t>
  </si>
  <si>
    <t>Normal to standby</t>
  </si>
  <si>
    <t>Standby to normal</t>
  </si>
  <si>
    <t>STB pin &amp; MODE pin resistor result</t>
  </si>
  <si>
    <t>Rstb</t>
  </si>
  <si>
    <t>Rmode</t>
  </si>
  <si>
    <r>
      <rPr>
        <sz val="11"/>
        <rFont val="ＭＳ Ｐゴシック"/>
        <family val="3"/>
        <charset val="128"/>
      </rPr>
      <t>※</t>
    </r>
    <r>
      <rPr>
        <sz val="11"/>
        <rFont val="Arial"/>
        <family val="2"/>
        <charset val="134"/>
      </rPr>
      <t xml:space="preserve">In case of "External staandby", any resistor from 15k to 390k can be used. </t>
    </r>
  </si>
  <si>
    <t>VH pin resistor</t>
  </si>
  <si>
    <t>Recommended value: 2k to 40k</t>
  </si>
  <si>
    <t>VH pin capacitor</t>
  </si>
  <si>
    <t>Recommended value: Open to 470pF</t>
  </si>
  <si>
    <t>STB pin capacitor</t>
  </si>
  <si>
    <t>Fixed at design start.</t>
  </si>
  <si>
    <t>MODE pin capacitor</t>
  </si>
  <si>
    <t>CA pin capacitor</t>
  </si>
  <si>
    <t>IS pin filter capacitor</t>
  </si>
  <si>
    <t>IS pin filter resistor</t>
  </si>
  <si>
    <t>CS pin capacitor</t>
  </si>
  <si>
    <t>High side Vcc capacitor (VB-VS)</t>
  </si>
  <si>
    <t>Bootstrap series resistor</t>
  </si>
  <si>
    <t>●メモ書き、本番用はこのシート削除</t>
  </si>
  <si>
    <t>1)</t>
  </si>
  <si>
    <t>入出力条件確認</t>
  </si>
  <si>
    <t>2)</t>
  </si>
  <si>
    <t>トランス、共振コン仕様入力</t>
  </si>
  <si>
    <t>3)</t>
  </si>
  <si>
    <t>動作周波数計算、ゲイン計算</t>
  </si>
  <si>
    <t>4)</t>
  </si>
  <si>
    <t>IS、VWの計算</t>
  </si>
  <si>
    <t>5)</t>
  </si>
  <si>
    <t>STBモードの選択（外部 or 自動）</t>
  </si>
  <si>
    <t>6)</t>
  </si>
  <si>
    <t>OLP計算</t>
  </si>
  <si>
    <t>RCAとRSTBとPolp</t>
  </si>
  <si>
    <t>7)</t>
  </si>
  <si>
    <t>STB確認（自動のみ）</t>
  </si>
  <si>
    <t>RmodeとPstb</t>
  </si>
  <si>
    <t>8)</t>
  </si>
  <si>
    <t>FB回路提示</t>
  </si>
  <si>
    <t>typ fsw</t>
  </si>
  <si>
    <t>k</t>
  </si>
  <si>
    <t>Ls</t>
  </si>
  <si>
    <t>Lm</t>
  </si>
  <si>
    <t>Ns</t>
  </si>
  <si>
    <t>Nsub</t>
  </si>
  <si>
    <t>Vo</t>
  </si>
  <si>
    <t>VF込</t>
  </si>
  <si>
    <t>Io</t>
  </si>
  <si>
    <t>巻数比換算</t>
  </si>
  <si>
    <t>1次側換算</t>
  </si>
  <si>
    <t>Ns2</t>
  </si>
  <si>
    <t>wo</t>
  </si>
  <si>
    <t>fo</t>
  </si>
  <si>
    <t>共振電流</t>
  </si>
  <si>
    <t>1次巻線電圧</t>
  </si>
  <si>
    <t>Icr 係数１</t>
  </si>
  <si>
    <t>√内1項</t>
  </si>
  <si>
    <t>Icr 係数２</t>
  </si>
  <si>
    <t>√内2項</t>
  </si>
  <si>
    <t>Icr peak</t>
  </si>
  <si>
    <t>Vp</t>
  </si>
  <si>
    <t>IS分流C</t>
  </si>
  <si>
    <t>Vcc巻線電圧</t>
  </si>
  <si>
    <t>ISターゲット</t>
  </si>
  <si>
    <t>分圧下</t>
  </si>
  <si>
    <t>Ris</t>
  </si>
  <si>
    <t>VWターゲット</t>
  </si>
  <si>
    <t>分圧上</t>
  </si>
  <si>
    <t>設定条件</t>
  </si>
  <si>
    <t>STB pin状態設定Table</t>
  </si>
  <si>
    <t>MODE pin状態設定Table</t>
  </si>
  <si>
    <t>Rca(min)</t>
  </si>
  <si>
    <t>Vth1</t>
  </si>
  <si>
    <t>Vth2</t>
  </si>
  <si>
    <t>External standby</t>
  </si>
  <si>
    <t>Ext</t>
  </si>
  <si>
    <t>Auto standby 1</t>
  </si>
  <si>
    <t>Auto</t>
  </si>
  <si>
    <t>Auto standby 2</t>
  </si>
  <si>
    <t>Large</t>
  </si>
  <si>
    <t>動作パラメータ</t>
  </si>
  <si>
    <t>Vin</t>
  </si>
  <si>
    <t>Rca</t>
  </si>
  <si>
    <t>STB計算</t>
  </si>
  <si>
    <t>OLP th</t>
  </si>
  <si>
    <t>STB in</t>
  </si>
  <si>
    <t>STB out</t>
  </si>
  <si>
    <t>Pin OLP</t>
  </si>
  <si>
    <t xml:space="preserve">Effi </t>
  </si>
  <si>
    <t>Po</t>
  </si>
  <si>
    <t>Effi</t>
  </si>
  <si>
    <t>fsw</t>
  </si>
  <si>
    <t>VF</t>
  </si>
  <si>
    <t>Ro</t>
  </si>
  <si>
    <t>補正係数</t>
  </si>
  <si>
    <t>n</t>
  </si>
  <si>
    <t>Rac</t>
  </si>
  <si>
    <t>Q</t>
  </si>
  <si>
    <t>Max</t>
  </si>
  <si>
    <t>Match</t>
  </si>
  <si>
    <t>Vs</t>
  </si>
  <si>
    <t>必要比</t>
  </si>
  <si>
    <t>Gain比</t>
  </si>
  <si>
    <t>w</t>
  </si>
  <si>
    <t>1項</t>
  </si>
  <si>
    <t>2項</t>
  </si>
  <si>
    <t>Vp0/Vs</t>
  </si>
  <si>
    <t>動作点</t>
  </si>
  <si>
    <t>fsw位置</t>
  </si>
  <si>
    <t>Fig.1</t>
    <phoneticPr fontId="7"/>
  </si>
  <si>
    <r>
      <t>R</t>
    </r>
    <r>
      <rPr>
        <vertAlign val="subscript"/>
        <sz val="11"/>
        <rFont val="Arial"/>
        <family val="2"/>
      </rPr>
      <t>VH</t>
    </r>
    <phoneticPr fontId="7"/>
  </si>
  <si>
    <r>
      <t>C</t>
    </r>
    <r>
      <rPr>
        <vertAlign val="subscript"/>
        <sz val="11"/>
        <rFont val="Arial"/>
        <family val="2"/>
      </rPr>
      <t>VH</t>
    </r>
    <phoneticPr fontId="7"/>
  </si>
  <si>
    <r>
      <t>R</t>
    </r>
    <r>
      <rPr>
        <vertAlign val="subscript"/>
        <sz val="11"/>
        <rFont val="Arial"/>
        <family val="2"/>
      </rPr>
      <t>STB</t>
    </r>
    <phoneticPr fontId="7"/>
  </si>
  <si>
    <r>
      <t>C</t>
    </r>
    <r>
      <rPr>
        <vertAlign val="subscript"/>
        <sz val="11"/>
        <rFont val="Arial"/>
        <family val="2"/>
      </rPr>
      <t>STB</t>
    </r>
    <phoneticPr fontId="7"/>
  </si>
  <si>
    <r>
      <t>R</t>
    </r>
    <r>
      <rPr>
        <vertAlign val="subscript"/>
        <sz val="11"/>
        <rFont val="Arial"/>
        <family val="2"/>
      </rPr>
      <t>MODE</t>
    </r>
    <phoneticPr fontId="7"/>
  </si>
  <si>
    <r>
      <t>C</t>
    </r>
    <r>
      <rPr>
        <vertAlign val="subscript"/>
        <sz val="11"/>
        <rFont val="Arial"/>
        <family val="2"/>
      </rPr>
      <t>MODE</t>
    </r>
    <phoneticPr fontId="7"/>
  </si>
  <si>
    <r>
      <t>R</t>
    </r>
    <r>
      <rPr>
        <vertAlign val="subscript"/>
        <sz val="11"/>
        <rFont val="Arial"/>
        <family val="2"/>
      </rPr>
      <t>CA</t>
    </r>
    <phoneticPr fontId="7"/>
  </si>
  <si>
    <r>
      <t>C</t>
    </r>
    <r>
      <rPr>
        <vertAlign val="subscript"/>
        <sz val="11"/>
        <rFont val="Arial"/>
        <family val="2"/>
      </rPr>
      <t>CA</t>
    </r>
    <phoneticPr fontId="7"/>
  </si>
  <si>
    <r>
      <t>C</t>
    </r>
    <r>
      <rPr>
        <vertAlign val="subscript"/>
        <sz val="11"/>
        <rFont val="Arial"/>
        <family val="2"/>
      </rPr>
      <t>rd</t>
    </r>
    <phoneticPr fontId="7"/>
  </si>
  <si>
    <r>
      <t>R</t>
    </r>
    <r>
      <rPr>
        <vertAlign val="subscript"/>
        <sz val="11"/>
        <rFont val="Arial"/>
        <family val="2"/>
      </rPr>
      <t>S</t>
    </r>
    <phoneticPr fontId="7"/>
  </si>
  <si>
    <r>
      <t>C</t>
    </r>
    <r>
      <rPr>
        <vertAlign val="subscript"/>
        <sz val="11"/>
        <rFont val="Arial"/>
        <family val="2"/>
      </rPr>
      <t>IS</t>
    </r>
    <phoneticPr fontId="7"/>
  </si>
  <si>
    <r>
      <t>R</t>
    </r>
    <r>
      <rPr>
        <vertAlign val="subscript"/>
        <sz val="11"/>
        <rFont val="Arial"/>
        <family val="2"/>
      </rPr>
      <t>IS</t>
    </r>
    <phoneticPr fontId="7"/>
  </si>
  <si>
    <r>
      <t>R</t>
    </r>
    <r>
      <rPr>
        <vertAlign val="subscript"/>
        <sz val="11"/>
        <rFont val="Arial"/>
        <family val="2"/>
      </rPr>
      <t>VW1</t>
    </r>
    <phoneticPr fontId="7"/>
  </si>
  <si>
    <r>
      <t>R</t>
    </r>
    <r>
      <rPr>
        <vertAlign val="subscript"/>
        <sz val="11"/>
        <rFont val="Arial"/>
        <family val="2"/>
      </rPr>
      <t>VW2</t>
    </r>
    <phoneticPr fontId="7"/>
  </si>
  <si>
    <r>
      <t>C</t>
    </r>
    <r>
      <rPr>
        <vertAlign val="subscript"/>
        <sz val="11"/>
        <rFont val="Arial"/>
        <family val="2"/>
      </rPr>
      <t>CS</t>
    </r>
    <phoneticPr fontId="7"/>
  </si>
  <si>
    <r>
      <t>C</t>
    </r>
    <r>
      <rPr>
        <vertAlign val="subscript"/>
        <sz val="11"/>
        <rFont val="Arial"/>
        <family val="2"/>
      </rPr>
      <t>VBS</t>
    </r>
    <phoneticPr fontId="7"/>
  </si>
  <si>
    <t>Bootstrap series resistor</t>
    <phoneticPr fontId="7"/>
  </si>
  <si>
    <r>
      <t>R</t>
    </r>
    <r>
      <rPr>
        <vertAlign val="subscript"/>
        <sz val="11"/>
        <rFont val="Arial"/>
        <family val="2"/>
      </rPr>
      <t>bst</t>
    </r>
    <phoneticPr fontId="7"/>
  </si>
  <si>
    <r>
      <t>C</t>
    </r>
    <r>
      <rPr>
        <vertAlign val="subscript"/>
        <sz val="11"/>
        <rFont val="Arial"/>
        <family val="2"/>
      </rPr>
      <t>CA</t>
    </r>
    <phoneticPr fontId="7"/>
  </si>
  <si>
    <r>
      <t>C</t>
    </r>
    <r>
      <rPr>
        <vertAlign val="subscript"/>
        <sz val="11"/>
        <rFont val="Arial"/>
        <family val="2"/>
      </rPr>
      <t>CS</t>
    </r>
    <phoneticPr fontId="7"/>
  </si>
  <si>
    <r>
      <t>C</t>
    </r>
    <r>
      <rPr>
        <vertAlign val="subscript"/>
        <sz val="11"/>
        <rFont val="Arial"/>
        <family val="2"/>
      </rPr>
      <t>VBS</t>
    </r>
    <phoneticPr fontId="7"/>
  </si>
  <si>
    <t>LLC design result summary</t>
    <phoneticPr fontId="7"/>
  </si>
  <si>
    <t>-</t>
    <phoneticPr fontId="7"/>
  </si>
  <si>
    <r>
      <t>2.Transformer &amp;</t>
    </r>
    <r>
      <rPr>
        <sz val="11"/>
        <rFont val="ＭＳ Ｐゴシック"/>
        <family val="3"/>
        <charset val="128"/>
      </rPr>
      <t>　</t>
    </r>
    <r>
      <rPr>
        <sz val="11"/>
        <rFont val="Arial"/>
        <family val="2"/>
        <charset val="134"/>
      </rPr>
      <t>resonant capacitor</t>
    </r>
    <phoneticPr fontId="7"/>
  </si>
  <si>
    <t>Note</t>
    <phoneticPr fontId="7"/>
  </si>
  <si>
    <t>The result by this design tool is reference data for design support and does not guarantee any operation or characteristics.</t>
  </si>
  <si>
    <t>Voltage gain curve</t>
    <phoneticPr fontId="7"/>
  </si>
  <si>
    <t>This sheet shows the summary of design result and cannot be edited.</t>
    <phoneticPr fontId="7"/>
  </si>
  <si>
    <t>Efficiency (estimated)</t>
    <phoneticPr fontId="7"/>
  </si>
  <si>
    <t>FA6B19/20/22N design tool (Rev.2.0)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</si>
</sst>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77" formatCode="0.0_ "/>
  </numFmts>
  <fonts count="16">
    <font>
      <sz val="11"/>
      <name val="ＭＳ Ｐゴシック"/>
      <family val="3"/>
      <charset val="128"/>
    </font>
    <font>
      <sz val="11"/>
      <name val="Arial"/>
      <family val="2"/>
      <charset val="134"/>
    </font>
    <font>
      <sz val="11"/>
      <color indexed="8"/>
      <name val="ＭＳ Ｐゴシック"/>
      <family val="2"/>
      <charset val="128"/>
    </font>
    <font>
      <b/>
      <sz val="12"/>
      <name val="Arial"/>
      <family val="2"/>
      <charset val="134"/>
    </font>
    <font>
      <sz val="10"/>
      <name val="Arial"/>
      <family val="2"/>
      <charset val="134"/>
    </font>
    <font>
      <vertAlign val="superscript"/>
      <sz val="11"/>
      <name val="Arial"/>
      <family val="2"/>
      <charset val="134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vertAlign val="subscript"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"/>
      <color indexed="81"/>
      <name val="宋体"/>
      <charset val="128"/>
    </font>
    <font>
      <b/>
      <sz val="12"/>
      <name val="Arial"/>
      <family val="2"/>
    </font>
    <font>
      <sz val="14"/>
      <name val="Arial"/>
      <family val="2"/>
      <charset val="134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</cellStyleXfs>
  <cellXfs count="106">
    <xf numFmtId="0" fontId="0" fillId="0" borderId="0" xfId="0">
      <alignment vertical="center"/>
    </xf>
    <xf numFmtId="0" fontId="6" fillId="0" borderId="0" xfId="2" applyProtection="1">
      <alignment vertical="center"/>
    </xf>
    <xf numFmtId="0" fontId="6" fillId="2" borderId="0" xfId="2" applyFill="1" applyProtection="1">
      <alignment vertical="center"/>
    </xf>
    <xf numFmtId="0" fontId="6" fillId="0" borderId="0" xfId="2" applyFill="1" applyProtection="1">
      <alignment vertical="center"/>
    </xf>
    <xf numFmtId="177" fontId="6" fillId="0" borderId="0" xfId="2" applyNumberFormat="1" applyProtection="1">
      <alignment vertical="center"/>
    </xf>
    <xf numFmtId="0" fontId="1" fillId="0" borderId="0" xfId="2" applyFont="1" applyProtection="1">
      <alignment vertical="center"/>
      <protection hidden="1"/>
    </xf>
    <xf numFmtId="49" fontId="1" fillId="0" borderId="0" xfId="2" applyNumberFormat="1" applyFont="1" applyProtection="1">
      <alignment vertical="center"/>
      <protection hidden="1"/>
    </xf>
    <xf numFmtId="49" fontId="1" fillId="0" borderId="0" xfId="2" applyNumberFormat="1" applyFont="1" applyBorder="1" applyProtection="1">
      <alignment vertical="center"/>
      <protection hidden="1"/>
    </xf>
    <xf numFmtId="0" fontId="1" fillId="0" borderId="0" xfId="2" applyFont="1" applyBorder="1" applyProtection="1">
      <alignment vertical="center"/>
      <protection hidden="1"/>
    </xf>
    <xf numFmtId="49" fontId="1" fillId="0" borderId="0" xfId="2" applyNumberFormat="1" applyFont="1" applyBorder="1" applyAlignment="1" applyProtection="1">
      <alignment vertical="center"/>
      <protection hidden="1"/>
    </xf>
    <xf numFmtId="0" fontId="6" fillId="0" borderId="1" xfId="2" applyBorder="1">
      <alignment vertical="center"/>
    </xf>
    <xf numFmtId="0" fontId="2" fillId="0" borderId="0" xfId="1">
      <alignment vertical="center"/>
    </xf>
    <xf numFmtId="176" fontId="2" fillId="0" borderId="0" xfId="1" applyNumberFormat="1">
      <alignment vertical="center"/>
    </xf>
    <xf numFmtId="0" fontId="1" fillId="0" borderId="0" xfId="2" applyFont="1" applyAlignment="1" applyProtection="1">
      <alignment horizontal="left" vertical="center"/>
      <protection hidden="1"/>
    </xf>
    <xf numFmtId="0" fontId="1" fillId="0" borderId="1" xfId="2" applyFont="1" applyBorder="1" applyProtection="1">
      <alignment vertical="center"/>
      <protection hidden="1"/>
    </xf>
    <xf numFmtId="49" fontId="1" fillId="0" borderId="0" xfId="2" applyNumberFormat="1" applyFont="1" applyBorder="1" applyAlignment="1" applyProtection="1">
      <alignment horizontal="left" vertical="center"/>
      <protection hidden="1"/>
    </xf>
    <xf numFmtId="0" fontId="1" fillId="0" borderId="3" xfId="2" applyFont="1" applyBorder="1" applyProtection="1">
      <alignment vertical="center"/>
      <protection hidden="1"/>
    </xf>
    <xf numFmtId="0" fontId="1" fillId="0" borderId="1" xfId="2" applyFont="1" applyBorder="1" applyAlignment="1" applyProtection="1">
      <alignment vertical="center"/>
      <protection hidden="1"/>
    </xf>
    <xf numFmtId="0" fontId="1" fillId="0" borderId="0" xfId="2" applyFont="1" applyFill="1" applyProtection="1">
      <alignment vertical="center"/>
      <protection hidden="1"/>
    </xf>
    <xf numFmtId="0" fontId="1" fillId="0" borderId="1" xfId="2" applyFont="1" applyFill="1" applyBorder="1" applyAlignment="1" applyProtection="1">
      <alignment horizontal="left" vertical="center"/>
      <protection hidden="1"/>
    </xf>
    <xf numFmtId="49" fontId="1" fillId="0" borderId="1" xfId="2" applyNumberFormat="1" applyFont="1" applyFill="1" applyBorder="1" applyAlignment="1" applyProtection="1">
      <alignment horizontal="left" vertical="center"/>
      <protection hidden="1"/>
    </xf>
    <xf numFmtId="0" fontId="1" fillId="0" borderId="1" xfId="2" applyFont="1" applyFill="1" applyBorder="1" applyProtection="1">
      <alignment vertical="center"/>
      <protection hidden="1"/>
    </xf>
    <xf numFmtId="0" fontId="1" fillId="0" borderId="2" xfId="2" applyFont="1" applyFill="1" applyBorder="1" applyAlignment="1" applyProtection="1">
      <alignment horizontal="left" vertical="center"/>
      <protection hidden="1"/>
    </xf>
    <xf numFmtId="49" fontId="1" fillId="0" borderId="0" xfId="2" applyNumberFormat="1" applyFont="1" applyFill="1" applyBorder="1" applyAlignment="1" applyProtection="1">
      <alignment horizontal="left" vertical="center"/>
      <protection hidden="1"/>
    </xf>
    <xf numFmtId="0" fontId="1" fillId="0" borderId="0" xfId="2" applyFont="1" applyFill="1" applyBorder="1" applyProtection="1">
      <alignment vertical="center"/>
      <protection hidden="1"/>
    </xf>
    <xf numFmtId="0" fontId="1" fillId="0" borderId="3" xfId="2" applyFont="1" applyFill="1" applyBorder="1" applyProtection="1">
      <alignment vertical="center"/>
      <protection hidden="1"/>
    </xf>
    <xf numFmtId="0" fontId="1" fillId="0" borderId="0" xfId="2" applyFont="1" applyFill="1" applyBorder="1" applyAlignment="1" applyProtection="1">
      <alignment horizontal="left" vertical="center"/>
      <protection hidden="1"/>
    </xf>
    <xf numFmtId="0" fontId="0" fillId="0" borderId="0" xfId="2" applyFont="1" applyFill="1" applyProtection="1">
      <alignment vertical="center"/>
      <protection hidden="1"/>
    </xf>
    <xf numFmtId="0" fontId="1" fillId="0" borderId="0" xfId="2" applyFont="1" applyFill="1" applyAlignment="1" applyProtection="1">
      <alignment horizontal="left" vertical="center"/>
      <protection hidden="1"/>
    </xf>
    <xf numFmtId="49" fontId="1" fillId="0" borderId="0" xfId="2" applyNumberFormat="1" applyFont="1" applyFill="1" applyBorder="1" applyAlignment="1" applyProtection="1">
      <alignment vertical="center"/>
      <protection hidden="1"/>
    </xf>
    <xf numFmtId="49" fontId="1" fillId="0" borderId="0" xfId="2" applyNumberFormat="1" applyFont="1" applyFill="1" applyBorder="1" applyProtection="1">
      <alignment vertical="center"/>
      <protection hidden="1"/>
    </xf>
    <xf numFmtId="0" fontId="1" fillId="3" borderId="1" xfId="2" applyFont="1" applyFill="1" applyBorder="1" applyProtection="1">
      <alignment vertical="center"/>
      <protection locked="0" hidden="1"/>
    </xf>
    <xf numFmtId="0" fontId="0" fillId="0" borderId="1" xfId="2" applyFont="1" applyBorder="1" applyProtection="1">
      <alignment vertical="center"/>
      <protection hidden="1"/>
    </xf>
    <xf numFmtId="0" fontId="3" fillId="0" borderId="0" xfId="2" applyFont="1" applyProtection="1">
      <alignment vertical="center"/>
      <protection hidden="1"/>
    </xf>
    <xf numFmtId="14" fontId="4" fillId="0" borderId="0" xfId="2" applyNumberFormat="1" applyFont="1" applyProtection="1">
      <alignment vertical="center"/>
      <protection hidden="1"/>
    </xf>
    <xf numFmtId="0" fontId="1" fillId="3" borderId="1" xfId="2" applyFont="1" applyFill="1" applyBorder="1" applyProtection="1">
      <alignment vertical="center"/>
      <protection hidden="1"/>
    </xf>
    <xf numFmtId="0" fontId="1" fillId="0" borderId="0" xfId="2" applyFont="1" applyAlignment="1" applyProtection="1">
      <alignment vertical="center" wrapText="1"/>
      <protection hidden="1"/>
    </xf>
    <xf numFmtId="176" fontId="1" fillId="0" borderId="0" xfId="2" applyNumberFormat="1" applyFont="1" applyProtection="1">
      <alignment vertical="center"/>
      <protection hidden="1"/>
    </xf>
    <xf numFmtId="0" fontId="1" fillId="0" borderId="1" xfId="2" applyFont="1" applyBorder="1" applyAlignment="1" applyProtection="1">
      <alignment vertical="center" wrapText="1"/>
      <protection hidden="1"/>
    </xf>
    <xf numFmtId="176" fontId="1" fillId="0" borderId="1" xfId="2" applyNumberFormat="1" applyFont="1" applyBorder="1" applyProtection="1">
      <alignment vertical="center"/>
      <protection hidden="1"/>
    </xf>
    <xf numFmtId="2" fontId="1" fillId="0" borderId="1" xfId="2" applyNumberFormat="1" applyFont="1" applyBorder="1" applyProtection="1">
      <alignment vertical="center"/>
      <protection hidden="1"/>
    </xf>
    <xf numFmtId="0" fontId="1" fillId="0" borderId="8" xfId="2" applyFont="1" applyBorder="1" applyProtection="1">
      <alignment vertical="center"/>
      <protection hidden="1"/>
    </xf>
    <xf numFmtId="1" fontId="1" fillId="0" borderId="1" xfId="2" applyNumberFormat="1" applyFont="1" applyBorder="1" applyProtection="1">
      <alignment vertical="center"/>
      <protection hidden="1"/>
    </xf>
    <xf numFmtId="0" fontId="1" fillId="0" borderId="2" xfId="2" applyFont="1" applyBorder="1" applyAlignment="1" applyProtection="1">
      <alignment horizontal="left" vertical="center"/>
      <protection hidden="1"/>
    </xf>
    <xf numFmtId="0" fontId="1" fillId="0" borderId="1" xfId="2" applyFont="1" applyBorder="1" applyAlignment="1" applyProtection="1">
      <alignment horizontal="left" vertical="center"/>
      <protection hidden="1"/>
    </xf>
    <xf numFmtId="49" fontId="1" fillId="0" borderId="1" xfId="2" applyNumberFormat="1" applyFont="1" applyBorder="1" applyAlignment="1" applyProtection="1">
      <alignment horizontal="center" vertical="center"/>
      <protection hidden="1"/>
    </xf>
    <xf numFmtId="49" fontId="1" fillId="0" borderId="1" xfId="2" applyNumberFormat="1" applyFont="1" applyBorder="1" applyAlignment="1" applyProtection="1">
      <alignment horizontal="left" vertical="center"/>
      <protection hidden="1"/>
    </xf>
    <xf numFmtId="176" fontId="1" fillId="0" borderId="1" xfId="2" applyNumberFormat="1" applyFont="1" applyFill="1" applyBorder="1" applyProtection="1">
      <alignment vertical="center"/>
      <protection hidden="1"/>
    </xf>
    <xf numFmtId="0" fontId="1" fillId="3" borderId="1" xfId="2" applyFont="1" applyFill="1" applyBorder="1" applyProtection="1">
      <alignment vertical="center"/>
      <protection locked="0"/>
    </xf>
    <xf numFmtId="176" fontId="1" fillId="3" borderId="1" xfId="2" applyNumberFormat="1" applyFont="1" applyFill="1" applyBorder="1" applyProtection="1">
      <alignment vertical="center"/>
      <protection locked="0"/>
    </xf>
    <xf numFmtId="0" fontId="1" fillId="4" borderId="5" xfId="2" applyFont="1" applyFill="1" applyBorder="1" applyAlignment="1" applyProtection="1">
      <alignment vertical="center"/>
      <protection hidden="1"/>
    </xf>
    <xf numFmtId="0" fontId="1" fillId="0" borderId="6" xfId="2" applyFont="1" applyBorder="1" applyProtection="1">
      <alignment vertical="center"/>
      <protection hidden="1"/>
    </xf>
    <xf numFmtId="0" fontId="1" fillId="0" borderId="7" xfId="2" applyFont="1" applyBorder="1" applyAlignment="1" applyProtection="1">
      <alignment vertical="center"/>
      <protection hidden="1"/>
    </xf>
    <xf numFmtId="0" fontId="1" fillId="0" borderId="8" xfId="2" applyFont="1" applyBorder="1" applyAlignment="1" applyProtection="1">
      <alignment vertical="center"/>
      <protection hidden="1"/>
    </xf>
    <xf numFmtId="0" fontId="1" fillId="3" borderId="4" xfId="2" applyFont="1" applyFill="1" applyBorder="1" applyAlignment="1" applyProtection="1">
      <alignment vertical="center"/>
      <protection locked="0" hidden="1"/>
    </xf>
    <xf numFmtId="176" fontId="1" fillId="0" borderId="0" xfId="2" applyNumberFormat="1" applyFont="1" applyFill="1" applyBorder="1" applyProtection="1">
      <alignment vertical="center"/>
      <protection hidden="1"/>
    </xf>
    <xf numFmtId="0" fontId="1" fillId="5" borderId="1" xfId="2" applyFont="1" applyFill="1" applyBorder="1" applyProtection="1">
      <alignment vertical="center"/>
      <protection locked="0"/>
    </xf>
    <xf numFmtId="0" fontId="0" fillId="0" borderId="0" xfId="0" applyBorder="1">
      <alignment vertical="center"/>
    </xf>
    <xf numFmtId="0" fontId="0" fillId="6" borderId="0" xfId="0" applyFill="1">
      <alignment vertical="center"/>
    </xf>
    <xf numFmtId="0" fontId="9" fillId="5" borderId="1" xfId="0" applyFont="1" applyFill="1" applyBorder="1" applyProtection="1">
      <alignment vertical="center"/>
      <protection locked="0" hidden="1"/>
    </xf>
    <xf numFmtId="49" fontId="10" fillId="0" borderId="0" xfId="2" applyNumberFormat="1" applyFont="1" applyProtection="1">
      <alignment vertical="center"/>
      <protection hidden="1"/>
    </xf>
    <xf numFmtId="49" fontId="11" fillId="0" borderId="0" xfId="2" applyNumberFormat="1" applyFont="1" applyProtection="1">
      <alignment vertical="center"/>
      <protection hidden="1"/>
    </xf>
    <xf numFmtId="49" fontId="1" fillId="0" borderId="0" xfId="2" applyNumberFormat="1" applyFont="1" applyAlignment="1" applyProtection="1">
      <alignment horizontal="right" vertical="center"/>
      <protection hidden="1"/>
    </xf>
    <xf numFmtId="0" fontId="13" fillId="0" borderId="0" xfId="0" applyFont="1" applyProtection="1">
      <alignment vertical="center"/>
      <protection hidden="1"/>
    </xf>
    <xf numFmtId="49" fontId="14" fillId="0" borderId="0" xfId="2" applyNumberFormat="1" applyFont="1" applyProtection="1">
      <alignment vertical="center"/>
      <protection hidden="1"/>
    </xf>
    <xf numFmtId="14" fontId="15" fillId="0" borderId="0" xfId="0" applyNumberFormat="1" applyFont="1" applyProtection="1">
      <alignment vertical="center"/>
      <protection hidden="1"/>
    </xf>
    <xf numFmtId="49" fontId="9" fillId="0" borderId="1" xfId="2" applyNumberFormat="1" applyFont="1" applyBorder="1" applyAlignment="1" applyProtection="1">
      <alignment horizontal="left" vertical="center"/>
      <protection hidden="1"/>
    </xf>
    <xf numFmtId="49" fontId="1" fillId="0" borderId="1" xfId="2" applyNumberFormat="1" applyFont="1" applyBorder="1" applyAlignment="1" applyProtection="1">
      <alignment horizontal="left" vertical="center"/>
      <protection hidden="1"/>
    </xf>
    <xf numFmtId="49" fontId="9" fillId="0" borderId="1" xfId="2" applyNumberFormat="1" applyFont="1" applyBorder="1" applyAlignment="1" applyProtection="1">
      <alignment horizontal="left" vertical="center"/>
      <protection hidden="1"/>
    </xf>
    <xf numFmtId="0" fontId="1" fillId="0" borderId="4" xfId="2" applyFont="1" applyBorder="1" applyAlignment="1" applyProtection="1">
      <alignment horizontal="left" vertical="center"/>
      <protection hidden="1"/>
    </xf>
    <xf numFmtId="0" fontId="1" fillId="0" borderId="15" xfId="2" applyFont="1" applyBorder="1" applyAlignment="1" applyProtection="1">
      <alignment horizontal="left" vertical="center"/>
      <protection hidden="1"/>
    </xf>
    <xf numFmtId="0" fontId="1" fillId="0" borderId="5" xfId="2" applyFont="1" applyBorder="1" applyAlignment="1" applyProtection="1">
      <alignment horizontal="left" vertical="center"/>
      <protection hidden="1"/>
    </xf>
    <xf numFmtId="0" fontId="1" fillId="0" borderId="4" xfId="2" applyFont="1" applyBorder="1" applyAlignment="1" applyProtection="1">
      <alignment horizontal="left" vertical="center" wrapText="1"/>
      <protection hidden="1"/>
    </xf>
    <xf numFmtId="0" fontId="1" fillId="0" borderId="15" xfId="2" applyFont="1" applyBorder="1" applyAlignment="1" applyProtection="1">
      <alignment horizontal="left" vertical="center" wrapText="1"/>
      <protection hidden="1"/>
    </xf>
    <xf numFmtId="0" fontId="1" fillId="0" borderId="5" xfId="2" applyFont="1" applyBorder="1" applyAlignment="1" applyProtection="1">
      <alignment horizontal="left" vertical="center" wrapText="1"/>
      <protection hidden="1"/>
    </xf>
    <xf numFmtId="0" fontId="1" fillId="0" borderId="1" xfId="2" applyFont="1" applyBorder="1" applyAlignment="1" applyProtection="1">
      <alignment horizontal="center" vertical="center"/>
      <protection hidden="1"/>
    </xf>
    <xf numFmtId="0" fontId="1" fillId="0" borderId="9" xfId="2" applyFont="1" applyBorder="1" applyAlignment="1" applyProtection="1">
      <alignment horizontal="left" vertical="center"/>
      <protection hidden="1"/>
    </xf>
    <xf numFmtId="0" fontId="1" fillId="0" borderId="10" xfId="2" applyFont="1" applyBorder="1" applyAlignment="1" applyProtection="1">
      <alignment horizontal="left" vertical="center"/>
      <protection hidden="1"/>
    </xf>
    <xf numFmtId="0" fontId="1" fillId="0" borderId="11" xfId="2" applyFont="1" applyBorder="1" applyAlignment="1" applyProtection="1">
      <alignment horizontal="left" vertical="center"/>
      <protection hidden="1"/>
    </xf>
    <xf numFmtId="0" fontId="1" fillId="0" borderId="2" xfId="2" applyFont="1" applyBorder="1" applyAlignment="1" applyProtection="1">
      <alignment horizontal="left" vertical="center"/>
      <protection hidden="1"/>
    </xf>
    <xf numFmtId="0" fontId="1" fillId="0" borderId="0" xfId="2" applyFont="1" applyBorder="1" applyAlignment="1" applyProtection="1">
      <alignment horizontal="left" vertical="center"/>
      <protection hidden="1"/>
    </xf>
    <xf numFmtId="0" fontId="1" fillId="0" borderId="3" xfId="2" applyFont="1" applyBorder="1" applyAlignment="1" applyProtection="1">
      <alignment horizontal="left" vertical="center"/>
      <protection hidden="1"/>
    </xf>
    <xf numFmtId="0" fontId="1" fillId="0" borderId="12" xfId="2" applyFont="1" applyBorder="1" applyAlignment="1" applyProtection="1">
      <alignment horizontal="left" vertical="center"/>
      <protection hidden="1"/>
    </xf>
    <xf numFmtId="0" fontId="1" fillId="0" borderId="13" xfId="2" applyFont="1" applyBorder="1" applyAlignment="1" applyProtection="1">
      <alignment horizontal="left" vertical="center"/>
      <protection hidden="1"/>
    </xf>
    <xf numFmtId="0" fontId="1" fillId="0" borderId="14" xfId="2" applyFont="1" applyBorder="1" applyAlignment="1" applyProtection="1">
      <alignment horizontal="left" vertical="center"/>
      <protection hidden="1"/>
    </xf>
    <xf numFmtId="49" fontId="9" fillId="0" borderId="6" xfId="2" applyNumberFormat="1" applyFont="1" applyBorder="1" applyAlignment="1" applyProtection="1">
      <alignment horizontal="left" vertical="center"/>
      <protection hidden="1"/>
    </xf>
    <xf numFmtId="49" fontId="9" fillId="0" borderId="8" xfId="2" applyNumberFormat="1" applyFont="1" applyBorder="1" applyAlignment="1" applyProtection="1">
      <alignment horizontal="left" vertical="center"/>
      <protection hidden="1"/>
    </xf>
    <xf numFmtId="49" fontId="1" fillId="0" borderId="6" xfId="2" applyNumberFormat="1" applyFont="1" applyBorder="1" applyAlignment="1" applyProtection="1">
      <alignment horizontal="left" vertical="center"/>
      <protection hidden="1"/>
    </xf>
    <xf numFmtId="49" fontId="1" fillId="0" borderId="8" xfId="2" applyNumberFormat="1" applyFont="1" applyBorder="1" applyAlignment="1" applyProtection="1">
      <alignment horizontal="left" vertical="center"/>
      <protection hidden="1"/>
    </xf>
    <xf numFmtId="49" fontId="1" fillId="0" borderId="7" xfId="2" applyNumberFormat="1" applyFont="1" applyBorder="1" applyAlignment="1" applyProtection="1">
      <alignment horizontal="left" vertical="center"/>
      <protection hidden="1"/>
    </xf>
    <xf numFmtId="49" fontId="9" fillId="0" borderId="7" xfId="2" applyNumberFormat="1" applyFont="1" applyBorder="1" applyAlignment="1" applyProtection="1">
      <alignment horizontal="left" vertical="center"/>
      <protection hidden="1"/>
    </xf>
    <xf numFmtId="0" fontId="1" fillId="0" borderId="1" xfId="2" applyFont="1" applyBorder="1" applyAlignment="1" applyProtection="1">
      <alignment horizontal="left" vertical="center"/>
      <protection hidden="1"/>
    </xf>
    <xf numFmtId="49" fontId="1" fillId="0" borderId="1" xfId="2" applyNumberFormat="1" applyFont="1" applyBorder="1" applyAlignment="1" applyProtection="1">
      <alignment horizontal="center" vertical="center"/>
      <protection hidden="1"/>
    </xf>
    <xf numFmtId="49" fontId="1" fillId="0" borderId="9" xfId="2" applyNumberFormat="1" applyFont="1" applyBorder="1" applyAlignment="1" applyProtection="1">
      <alignment horizontal="left" vertical="center"/>
      <protection hidden="1"/>
    </xf>
    <xf numFmtId="49" fontId="1" fillId="0" borderId="11" xfId="2" applyNumberFormat="1" applyFont="1" applyBorder="1" applyAlignment="1" applyProtection="1">
      <alignment horizontal="left" vertical="center"/>
      <protection hidden="1"/>
    </xf>
    <xf numFmtId="49" fontId="1" fillId="0" borderId="2" xfId="2" applyNumberFormat="1" applyFont="1" applyBorder="1" applyAlignment="1" applyProtection="1">
      <alignment horizontal="left" vertical="center"/>
      <protection hidden="1"/>
    </xf>
    <xf numFmtId="49" fontId="1" fillId="0" borderId="3" xfId="2" applyNumberFormat="1" applyFont="1" applyBorder="1" applyAlignment="1" applyProtection="1">
      <alignment horizontal="left" vertical="center"/>
      <protection hidden="1"/>
    </xf>
    <xf numFmtId="49" fontId="1" fillId="0" borderId="12" xfId="2" applyNumberFormat="1" applyFont="1" applyBorder="1" applyAlignment="1" applyProtection="1">
      <alignment horizontal="left" vertical="center"/>
      <protection hidden="1"/>
    </xf>
    <xf numFmtId="49" fontId="1" fillId="0" borderId="14" xfId="2" applyNumberFormat="1" applyFont="1" applyBorder="1" applyAlignment="1" applyProtection="1">
      <alignment horizontal="left" vertical="center"/>
      <protection hidden="1"/>
    </xf>
    <xf numFmtId="0" fontId="1" fillId="3" borderId="6" xfId="2" applyFont="1" applyFill="1" applyBorder="1" applyAlignment="1" applyProtection="1">
      <alignment horizontal="left" vertical="center"/>
      <protection locked="0"/>
    </xf>
    <xf numFmtId="0" fontId="1" fillId="3" borderId="7" xfId="2" applyFont="1" applyFill="1" applyBorder="1" applyAlignment="1" applyProtection="1">
      <alignment horizontal="left" vertical="center"/>
      <protection locked="0"/>
    </xf>
    <xf numFmtId="0" fontId="1" fillId="3" borderId="8" xfId="2" applyFont="1" applyFill="1" applyBorder="1" applyAlignment="1" applyProtection="1">
      <alignment horizontal="left" vertical="center"/>
      <protection locked="0"/>
    </xf>
    <xf numFmtId="0" fontId="1" fillId="0" borderId="6" xfId="2" applyFont="1" applyBorder="1" applyAlignment="1" applyProtection="1">
      <alignment horizontal="left" vertical="center"/>
      <protection hidden="1"/>
    </xf>
    <xf numFmtId="0" fontId="1" fillId="0" borderId="7" xfId="2" applyFont="1" applyBorder="1" applyAlignment="1" applyProtection="1">
      <alignment horizontal="left" vertical="center"/>
      <protection hidden="1"/>
    </xf>
    <xf numFmtId="0" fontId="1" fillId="0" borderId="8" xfId="2" applyFont="1" applyBorder="1" applyAlignment="1" applyProtection="1">
      <alignment horizontal="left" vertical="center"/>
      <protection hidden="1"/>
    </xf>
    <xf numFmtId="0" fontId="1" fillId="0" borderId="0" xfId="2" applyFont="1" applyBorder="1" applyAlignment="1" applyProtection="1">
      <alignment horizontal="center" vertical="center"/>
      <protection hidden="1"/>
    </xf>
  </cellXfs>
  <cellStyles count="3">
    <cellStyle name="標準" xfId="0" builtinId="0"/>
    <cellStyle name="標準 2" xfId="1"/>
    <cellStyle name="標準 3" xfId="2"/>
  </cellStyles>
  <dxfs count="10"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 val="0"/>
        <i val="0"/>
        <color indexed="9"/>
      </font>
    </dxf>
    <dxf>
      <font>
        <b val="0"/>
        <i val="0"/>
        <color indexed="9"/>
      </font>
      <fill>
        <patternFill patternType="none">
          <bgColor auto="1"/>
        </patternFill>
      </fill>
    </dxf>
    <dxf>
      <font>
        <b val="0"/>
        <i val="0"/>
        <color indexed="9"/>
      </font>
      <fill>
        <patternFill patternType="none">
          <bgColor auto="1"/>
        </patternFill>
      </fill>
    </dxf>
    <dxf>
      <font>
        <b val="0"/>
        <i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c:style val="2"/>
  <c:chart>
    <c:title>
      <c:tx>
        <c:rich>
          <a:bodyPr rot="0" vert="horz"/>
          <a:lstStyle/>
          <a:p>
            <a:pPr algn="ctr">
              <a:defRPr/>
            </a:pPr>
            <a:r>
              <a:rPr lang="zh-CN"/>
              <a:t>Vo1 vs. fsw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scatterChart>
        <c:scatterStyle val="lineMarker"/>
        <c:varyColors val="0"/>
        <c:ser>
          <c:idx val="2"/>
          <c:order val="0"/>
          <c:tx>
            <c:strRef>
              <c:f>'確認 Graph(Vin)'!$E$4</c:f>
              <c:strCache>
                <c:ptCount val="1"/>
                <c:pt idx="0">
                  <c:v>Vin(max)</c:v>
                </c:pt>
              </c:strCache>
            </c:strRef>
          </c:tx>
          <c:spPr>
            <a:ln w="25400">
              <a:solidFill>
                <a:srgbClr val="A5A5A5"/>
              </a:solidFill>
              <a:prstDash val="solid"/>
            </a:ln>
          </c:spPr>
          <c:marker>
            <c:symbol val="none"/>
          </c:marker>
          <c:xVal>
            <c:numRef>
              <c:f>'確認 Graph(Vin)'!$B$5:$B$665</c:f>
              <c:numCache>
                <c:formatCode>General</c:formatCode>
                <c:ptCount val="661"/>
                <c:pt idx="0">
                  <c:v>20</c:v>
                </c:pt>
                <c:pt idx="1">
                  <c:v>20.5</c:v>
                </c:pt>
                <c:pt idx="2">
                  <c:v>21</c:v>
                </c:pt>
                <c:pt idx="3">
                  <c:v>21.5</c:v>
                </c:pt>
                <c:pt idx="4">
                  <c:v>22</c:v>
                </c:pt>
                <c:pt idx="5">
                  <c:v>22.5</c:v>
                </c:pt>
                <c:pt idx="6">
                  <c:v>23</c:v>
                </c:pt>
                <c:pt idx="7">
                  <c:v>23.5</c:v>
                </c:pt>
                <c:pt idx="8">
                  <c:v>24</c:v>
                </c:pt>
                <c:pt idx="9">
                  <c:v>24.5</c:v>
                </c:pt>
                <c:pt idx="10">
                  <c:v>25</c:v>
                </c:pt>
                <c:pt idx="11">
                  <c:v>25.5</c:v>
                </c:pt>
                <c:pt idx="12">
                  <c:v>26</c:v>
                </c:pt>
                <c:pt idx="13">
                  <c:v>26.5</c:v>
                </c:pt>
                <c:pt idx="14">
                  <c:v>27</c:v>
                </c:pt>
                <c:pt idx="15">
                  <c:v>27.5</c:v>
                </c:pt>
                <c:pt idx="16">
                  <c:v>28</c:v>
                </c:pt>
                <c:pt idx="17">
                  <c:v>28.5</c:v>
                </c:pt>
                <c:pt idx="18">
                  <c:v>29</c:v>
                </c:pt>
                <c:pt idx="19">
                  <c:v>29.5</c:v>
                </c:pt>
                <c:pt idx="20">
                  <c:v>30</c:v>
                </c:pt>
                <c:pt idx="21">
                  <c:v>30.5</c:v>
                </c:pt>
                <c:pt idx="22">
                  <c:v>31</c:v>
                </c:pt>
                <c:pt idx="23">
                  <c:v>31.5</c:v>
                </c:pt>
                <c:pt idx="24">
                  <c:v>32</c:v>
                </c:pt>
                <c:pt idx="25">
                  <c:v>32.5</c:v>
                </c:pt>
                <c:pt idx="26">
                  <c:v>33</c:v>
                </c:pt>
                <c:pt idx="27">
                  <c:v>33.5</c:v>
                </c:pt>
                <c:pt idx="28">
                  <c:v>34</c:v>
                </c:pt>
                <c:pt idx="29">
                  <c:v>34.5</c:v>
                </c:pt>
                <c:pt idx="30">
                  <c:v>35</c:v>
                </c:pt>
                <c:pt idx="31">
                  <c:v>35.5</c:v>
                </c:pt>
                <c:pt idx="32">
                  <c:v>36</c:v>
                </c:pt>
                <c:pt idx="33">
                  <c:v>36.5</c:v>
                </c:pt>
                <c:pt idx="34">
                  <c:v>37</c:v>
                </c:pt>
                <c:pt idx="35">
                  <c:v>37.5</c:v>
                </c:pt>
                <c:pt idx="36">
                  <c:v>38</c:v>
                </c:pt>
                <c:pt idx="37">
                  <c:v>38.5</c:v>
                </c:pt>
                <c:pt idx="38">
                  <c:v>39</c:v>
                </c:pt>
                <c:pt idx="39">
                  <c:v>39.5</c:v>
                </c:pt>
                <c:pt idx="40">
                  <c:v>40</c:v>
                </c:pt>
                <c:pt idx="41">
                  <c:v>40.5</c:v>
                </c:pt>
                <c:pt idx="42">
                  <c:v>41</c:v>
                </c:pt>
                <c:pt idx="43">
                  <c:v>41.5</c:v>
                </c:pt>
                <c:pt idx="44">
                  <c:v>42</c:v>
                </c:pt>
                <c:pt idx="45">
                  <c:v>42.5</c:v>
                </c:pt>
                <c:pt idx="46">
                  <c:v>43</c:v>
                </c:pt>
                <c:pt idx="47">
                  <c:v>43.5</c:v>
                </c:pt>
                <c:pt idx="48">
                  <c:v>44</c:v>
                </c:pt>
                <c:pt idx="49">
                  <c:v>44.5</c:v>
                </c:pt>
                <c:pt idx="50">
                  <c:v>45</c:v>
                </c:pt>
                <c:pt idx="51">
                  <c:v>45.5</c:v>
                </c:pt>
                <c:pt idx="52">
                  <c:v>46</c:v>
                </c:pt>
                <c:pt idx="53">
                  <c:v>46.5</c:v>
                </c:pt>
                <c:pt idx="54">
                  <c:v>47</c:v>
                </c:pt>
                <c:pt idx="55">
                  <c:v>47.5</c:v>
                </c:pt>
                <c:pt idx="56">
                  <c:v>48</c:v>
                </c:pt>
                <c:pt idx="57">
                  <c:v>48.5</c:v>
                </c:pt>
                <c:pt idx="58">
                  <c:v>49</c:v>
                </c:pt>
                <c:pt idx="59">
                  <c:v>49.5</c:v>
                </c:pt>
                <c:pt idx="60">
                  <c:v>50</c:v>
                </c:pt>
                <c:pt idx="61">
                  <c:v>50.5</c:v>
                </c:pt>
                <c:pt idx="62">
                  <c:v>51</c:v>
                </c:pt>
                <c:pt idx="63">
                  <c:v>51.5</c:v>
                </c:pt>
                <c:pt idx="64">
                  <c:v>52</c:v>
                </c:pt>
                <c:pt idx="65">
                  <c:v>52.5</c:v>
                </c:pt>
                <c:pt idx="66">
                  <c:v>53</c:v>
                </c:pt>
                <c:pt idx="67">
                  <c:v>53.5</c:v>
                </c:pt>
                <c:pt idx="68">
                  <c:v>54</c:v>
                </c:pt>
                <c:pt idx="69">
                  <c:v>54.5</c:v>
                </c:pt>
                <c:pt idx="70">
                  <c:v>55</c:v>
                </c:pt>
                <c:pt idx="71">
                  <c:v>55.5</c:v>
                </c:pt>
                <c:pt idx="72">
                  <c:v>56</c:v>
                </c:pt>
                <c:pt idx="73">
                  <c:v>56.5</c:v>
                </c:pt>
                <c:pt idx="74">
                  <c:v>57</c:v>
                </c:pt>
                <c:pt idx="75">
                  <c:v>57.5</c:v>
                </c:pt>
                <c:pt idx="76">
                  <c:v>58</c:v>
                </c:pt>
                <c:pt idx="77">
                  <c:v>58.5</c:v>
                </c:pt>
                <c:pt idx="78">
                  <c:v>59</c:v>
                </c:pt>
                <c:pt idx="79">
                  <c:v>59.5</c:v>
                </c:pt>
                <c:pt idx="80">
                  <c:v>60</c:v>
                </c:pt>
                <c:pt idx="81">
                  <c:v>60.5</c:v>
                </c:pt>
                <c:pt idx="82">
                  <c:v>61</c:v>
                </c:pt>
                <c:pt idx="83">
                  <c:v>61.5</c:v>
                </c:pt>
                <c:pt idx="84">
                  <c:v>62</c:v>
                </c:pt>
                <c:pt idx="85">
                  <c:v>62.5</c:v>
                </c:pt>
                <c:pt idx="86">
                  <c:v>63</c:v>
                </c:pt>
                <c:pt idx="87">
                  <c:v>63.5</c:v>
                </c:pt>
                <c:pt idx="88">
                  <c:v>64</c:v>
                </c:pt>
                <c:pt idx="89">
                  <c:v>64.5</c:v>
                </c:pt>
                <c:pt idx="90">
                  <c:v>65</c:v>
                </c:pt>
                <c:pt idx="91">
                  <c:v>65.5</c:v>
                </c:pt>
                <c:pt idx="92">
                  <c:v>66</c:v>
                </c:pt>
                <c:pt idx="93">
                  <c:v>66.5</c:v>
                </c:pt>
                <c:pt idx="94">
                  <c:v>67</c:v>
                </c:pt>
                <c:pt idx="95">
                  <c:v>67.5</c:v>
                </c:pt>
                <c:pt idx="96">
                  <c:v>68</c:v>
                </c:pt>
                <c:pt idx="97">
                  <c:v>68.5</c:v>
                </c:pt>
                <c:pt idx="98">
                  <c:v>69</c:v>
                </c:pt>
                <c:pt idx="99">
                  <c:v>69.5</c:v>
                </c:pt>
                <c:pt idx="100">
                  <c:v>70</c:v>
                </c:pt>
                <c:pt idx="101">
                  <c:v>70.5</c:v>
                </c:pt>
                <c:pt idx="102">
                  <c:v>71</c:v>
                </c:pt>
                <c:pt idx="103">
                  <c:v>71.5</c:v>
                </c:pt>
                <c:pt idx="104">
                  <c:v>72</c:v>
                </c:pt>
                <c:pt idx="105">
                  <c:v>72.5</c:v>
                </c:pt>
                <c:pt idx="106">
                  <c:v>73</c:v>
                </c:pt>
                <c:pt idx="107">
                  <c:v>73.5</c:v>
                </c:pt>
                <c:pt idx="108">
                  <c:v>74</c:v>
                </c:pt>
                <c:pt idx="109">
                  <c:v>74.5</c:v>
                </c:pt>
                <c:pt idx="110">
                  <c:v>75</c:v>
                </c:pt>
                <c:pt idx="111">
                  <c:v>75.5</c:v>
                </c:pt>
                <c:pt idx="112">
                  <c:v>76</c:v>
                </c:pt>
                <c:pt idx="113">
                  <c:v>76.5</c:v>
                </c:pt>
                <c:pt idx="114">
                  <c:v>77</c:v>
                </c:pt>
                <c:pt idx="115">
                  <c:v>77.5</c:v>
                </c:pt>
                <c:pt idx="116">
                  <c:v>78</c:v>
                </c:pt>
                <c:pt idx="117">
                  <c:v>78.5</c:v>
                </c:pt>
                <c:pt idx="118">
                  <c:v>79</c:v>
                </c:pt>
                <c:pt idx="119">
                  <c:v>79.5</c:v>
                </c:pt>
                <c:pt idx="120">
                  <c:v>80</c:v>
                </c:pt>
                <c:pt idx="121">
                  <c:v>80.5</c:v>
                </c:pt>
                <c:pt idx="122">
                  <c:v>81</c:v>
                </c:pt>
                <c:pt idx="123">
                  <c:v>81.5</c:v>
                </c:pt>
                <c:pt idx="124">
                  <c:v>82</c:v>
                </c:pt>
                <c:pt idx="125">
                  <c:v>82.5</c:v>
                </c:pt>
                <c:pt idx="126">
                  <c:v>83</c:v>
                </c:pt>
                <c:pt idx="127">
                  <c:v>83.5</c:v>
                </c:pt>
                <c:pt idx="128">
                  <c:v>84</c:v>
                </c:pt>
                <c:pt idx="129">
                  <c:v>84.5</c:v>
                </c:pt>
                <c:pt idx="130">
                  <c:v>85</c:v>
                </c:pt>
                <c:pt idx="131">
                  <c:v>85.5</c:v>
                </c:pt>
                <c:pt idx="132">
                  <c:v>86</c:v>
                </c:pt>
                <c:pt idx="133">
                  <c:v>86.5</c:v>
                </c:pt>
                <c:pt idx="134">
                  <c:v>87</c:v>
                </c:pt>
                <c:pt idx="135">
                  <c:v>87.5</c:v>
                </c:pt>
                <c:pt idx="136">
                  <c:v>88</c:v>
                </c:pt>
                <c:pt idx="137">
                  <c:v>88.5</c:v>
                </c:pt>
                <c:pt idx="138">
                  <c:v>89</c:v>
                </c:pt>
                <c:pt idx="139">
                  <c:v>89.5</c:v>
                </c:pt>
                <c:pt idx="140">
                  <c:v>90</c:v>
                </c:pt>
                <c:pt idx="141">
                  <c:v>90.5</c:v>
                </c:pt>
                <c:pt idx="142">
                  <c:v>91</c:v>
                </c:pt>
                <c:pt idx="143">
                  <c:v>91.5</c:v>
                </c:pt>
                <c:pt idx="144">
                  <c:v>92</c:v>
                </c:pt>
                <c:pt idx="145">
                  <c:v>92.5</c:v>
                </c:pt>
                <c:pt idx="146">
                  <c:v>93</c:v>
                </c:pt>
                <c:pt idx="147">
                  <c:v>93.5</c:v>
                </c:pt>
                <c:pt idx="148">
                  <c:v>94</c:v>
                </c:pt>
                <c:pt idx="149">
                  <c:v>94.5</c:v>
                </c:pt>
                <c:pt idx="150">
                  <c:v>95</c:v>
                </c:pt>
                <c:pt idx="151">
                  <c:v>95.5</c:v>
                </c:pt>
                <c:pt idx="152">
                  <c:v>96</c:v>
                </c:pt>
                <c:pt idx="153">
                  <c:v>96.5</c:v>
                </c:pt>
                <c:pt idx="154">
                  <c:v>97</c:v>
                </c:pt>
                <c:pt idx="155">
                  <c:v>97.5</c:v>
                </c:pt>
                <c:pt idx="156">
                  <c:v>98</c:v>
                </c:pt>
                <c:pt idx="157">
                  <c:v>98.5</c:v>
                </c:pt>
                <c:pt idx="158">
                  <c:v>99</c:v>
                </c:pt>
                <c:pt idx="159">
                  <c:v>99.5</c:v>
                </c:pt>
                <c:pt idx="160">
                  <c:v>100</c:v>
                </c:pt>
                <c:pt idx="161">
                  <c:v>100.5</c:v>
                </c:pt>
                <c:pt idx="162">
                  <c:v>101</c:v>
                </c:pt>
                <c:pt idx="163">
                  <c:v>101.5</c:v>
                </c:pt>
                <c:pt idx="164">
                  <c:v>102</c:v>
                </c:pt>
                <c:pt idx="165">
                  <c:v>102.5</c:v>
                </c:pt>
                <c:pt idx="166">
                  <c:v>103</c:v>
                </c:pt>
                <c:pt idx="167">
                  <c:v>103.5</c:v>
                </c:pt>
                <c:pt idx="168">
                  <c:v>104</c:v>
                </c:pt>
                <c:pt idx="169">
                  <c:v>104.5</c:v>
                </c:pt>
                <c:pt idx="170">
                  <c:v>105</c:v>
                </c:pt>
                <c:pt idx="171">
                  <c:v>105.5</c:v>
                </c:pt>
                <c:pt idx="172">
                  <c:v>106</c:v>
                </c:pt>
                <c:pt idx="173">
                  <c:v>106.5</c:v>
                </c:pt>
                <c:pt idx="174">
                  <c:v>107</c:v>
                </c:pt>
                <c:pt idx="175">
                  <c:v>107.5</c:v>
                </c:pt>
                <c:pt idx="176">
                  <c:v>108</c:v>
                </c:pt>
                <c:pt idx="177">
                  <c:v>108.5</c:v>
                </c:pt>
                <c:pt idx="178">
                  <c:v>109</c:v>
                </c:pt>
                <c:pt idx="179">
                  <c:v>109.5</c:v>
                </c:pt>
                <c:pt idx="180">
                  <c:v>110</c:v>
                </c:pt>
                <c:pt idx="181">
                  <c:v>110.5</c:v>
                </c:pt>
                <c:pt idx="182">
                  <c:v>111</c:v>
                </c:pt>
                <c:pt idx="183">
                  <c:v>111.5</c:v>
                </c:pt>
                <c:pt idx="184">
                  <c:v>112</c:v>
                </c:pt>
                <c:pt idx="185">
                  <c:v>112.5</c:v>
                </c:pt>
                <c:pt idx="186">
                  <c:v>113</c:v>
                </c:pt>
                <c:pt idx="187">
                  <c:v>113.5</c:v>
                </c:pt>
                <c:pt idx="188">
                  <c:v>114</c:v>
                </c:pt>
                <c:pt idx="189">
                  <c:v>114.5</c:v>
                </c:pt>
                <c:pt idx="190">
                  <c:v>115</c:v>
                </c:pt>
                <c:pt idx="191">
                  <c:v>115.5</c:v>
                </c:pt>
                <c:pt idx="192">
                  <c:v>116</c:v>
                </c:pt>
                <c:pt idx="193">
                  <c:v>116.5</c:v>
                </c:pt>
                <c:pt idx="194">
                  <c:v>117</c:v>
                </c:pt>
                <c:pt idx="195">
                  <c:v>117.5</c:v>
                </c:pt>
                <c:pt idx="196">
                  <c:v>118</c:v>
                </c:pt>
                <c:pt idx="197">
                  <c:v>118.5</c:v>
                </c:pt>
                <c:pt idx="198">
                  <c:v>119</c:v>
                </c:pt>
                <c:pt idx="199">
                  <c:v>119.5</c:v>
                </c:pt>
                <c:pt idx="200">
                  <c:v>120</c:v>
                </c:pt>
                <c:pt idx="201">
                  <c:v>120.5</c:v>
                </c:pt>
                <c:pt idx="202">
                  <c:v>121</c:v>
                </c:pt>
                <c:pt idx="203">
                  <c:v>121.5</c:v>
                </c:pt>
                <c:pt idx="204">
                  <c:v>122</c:v>
                </c:pt>
                <c:pt idx="205">
                  <c:v>122.5</c:v>
                </c:pt>
                <c:pt idx="206">
                  <c:v>123</c:v>
                </c:pt>
                <c:pt idx="207">
                  <c:v>123.5</c:v>
                </c:pt>
                <c:pt idx="208">
                  <c:v>124</c:v>
                </c:pt>
                <c:pt idx="209">
                  <c:v>124.5</c:v>
                </c:pt>
                <c:pt idx="210">
                  <c:v>125</c:v>
                </c:pt>
                <c:pt idx="211">
                  <c:v>125.5</c:v>
                </c:pt>
                <c:pt idx="212">
                  <c:v>126</c:v>
                </c:pt>
                <c:pt idx="213">
                  <c:v>126.5</c:v>
                </c:pt>
                <c:pt idx="214">
                  <c:v>127</c:v>
                </c:pt>
                <c:pt idx="215">
                  <c:v>127.5</c:v>
                </c:pt>
                <c:pt idx="216">
                  <c:v>128</c:v>
                </c:pt>
                <c:pt idx="217">
                  <c:v>128.5</c:v>
                </c:pt>
                <c:pt idx="218">
                  <c:v>129</c:v>
                </c:pt>
                <c:pt idx="219">
                  <c:v>129.5</c:v>
                </c:pt>
                <c:pt idx="220">
                  <c:v>130</c:v>
                </c:pt>
                <c:pt idx="221">
                  <c:v>130.5</c:v>
                </c:pt>
                <c:pt idx="222">
                  <c:v>131</c:v>
                </c:pt>
                <c:pt idx="223">
                  <c:v>131.5</c:v>
                </c:pt>
                <c:pt idx="224">
                  <c:v>132</c:v>
                </c:pt>
                <c:pt idx="225">
                  <c:v>132.5</c:v>
                </c:pt>
                <c:pt idx="226">
                  <c:v>133</c:v>
                </c:pt>
                <c:pt idx="227">
                  <c:v>133.5</c:v>
                </c:pt>
                <c:pt idx="228">
                  <c:v>134</c:v>
                </c:pt>
                <c:pt idx="229">
                  <c:v>134.5</c:v>
                </c:pt>
                <c:pt idx="230">
                  <c:v>135</c:v>
                </c:pt>
                <c:pt idx="231">
                  <c:v>135.5</c:v>
                </c:pt>
                <c:pt idx="232">
                  <c:v>136</c:v>
                </c:pt>
                <c:pt idx="233">
                  <c:v>136.5</c:v>
                </c:pt>
                <c:pt idx="234">
                  <c:v>137</c:v>
                </c:pt>
                <c:pt idx="235">
                  <c:v>137.5</c:v>
                </c:pt>
                <c:pt idx="236">
                  <c:v>138</c:v>
                </c:pt>
                <c:pt idx="237">
                  <c:v>138.5</c:v>
                </c:pt>
                <c:pt idx="238">
                  <c:v>139</c:v>
                </c:pt>
                <c:pt idx="239">
                  <c:v>139.5</c:v>
                </c:pt>
                <c:pt idx="240">
                  <c:v>140</c:v>
                </c:pt>
                <c:pt idx="241">
                  <c:v>140.5</c:v>
                </c:pt>
                <c:pt idx="242">
                  <c:v>141</c:v>
                </c:pt>
                <c:pt idx="243">
                  <c:v>141.5</c:v>
                </c:pt>
                <c:pt idx="244">
                  <c:v>142</c:v>
                </c:pt>
                <c:pt idx="245">
                  <c:v>142.5</c:v>
                </c:pt>
                <c:pt idx="246">
                  <c:v>143</c:v>
                </c:pt>
                <c:pt idx="247">
                  <c:v>143.5</c:v>
                </c:pt>
                <c:pt idx="248">
                  <c:v>144</c:v>
                </c:pt>
                <c:pt idx="249">
                  <c:v>144.5</c:v>
                </c:pt>
                <c:pt idx="250">
                  <c:v>145</c:v>
                </c:pt>
                <c:pt idx="251">
                  <c:v>145.5</c:v>
                </c:pt>
                <c:pt idx="252">
                  <c:v>146</c:v>
                </c:pt>
                <c:pt idx="253">
                  <c:v>146.5</c:v>
                </c:pt>
                <c:pt idx="254">
                  <c:v>147</c:v>
                </c:pt>
                <c:pt idx="255">
                  <c:v>147.5</c:v>
                </c:pt>
                <c:pt idx="256">
                  <c:v>148</c:v>
                </c:pt>
                <c:pt idx="257">
                  <c:v>148.5</c:v>
                </c:pt>
                <c:pt idx="258">
                  <c:v>149</c:v>
                </c:pt>
                <c:pt idx="259">
                  <c:v>149.5</c:v>
                </c:pt>
                <c:pt idx="260">
                  <c:v>150</c:v>
                </c:pt>
                <c:pt idx="261">
                  <c:v>150.5</c:v>
                </c:pt>
                <c:pt idx="262">
                  <c:v>151</c:v>
                </c:pt>
                <c:pt idx="263">
                  <c:v>151.5</c:v>
                </c:pt>
                <c:pt idx="264">
                  <c:v>152</c:v>
                </c:pt>
                <c:pt idx="265">
                  <c:v>152.5</c:v>
                </c:pt>
                <c:pt idx="266">
                  <c:v>153</c:v>
                </c:pt>
                <c:pt idx="267">
                  <c:v>153.5</c:v>
                </c:pt>
                <c:pt idx="268">
                  <c:v>154</c:v>
                </c:pt>
                <c:pt idx="269">
                  <c:v>154.5</c:v>
                </c:pt>
                <c:pt idx="270">
                  <c:v>155</c:v>
                </c:pt>
                <c:pt idx="271">
                  <c:v>155.5</c:v>
                </c:pt>
                <c:pt idx="272">
                  <c:v>156</c:v>
                </c:pt>
                <c:pt idx="273">
                  <c:v>156.5</c:v>
                </c:pt>
                <c:pt idx="274">
                  <c:v>157</c:v>
                </c:pt>
                <c:pt idx="275">
                  <c:v>157.5</c:v>
                </c:pt>
                <c:pt idx="276">
                  <c:v>158</c:v>
                </c:pt>
                <c:pt idx="277">
                  <c:v>158.5</c:v>
                </c:pt>
                <c:pt idx="278">
                  <c:v>159</c:v>
                </c:pt>
                <c:pt idx="279">
                  <c:v>159.5</c:v>
                </c:pt>
                <c:pt idx="280">
                  <c:v>160</c:v>
                </c:pt>
                <c:pt idx="281">
                  <c:v>160.5</c:v>
                </c:pt>
                <c:pt idx="282">
                  <c:v>161</c:v>
                </c:pt>
                <c:pt idx="283">
                  <c:v>161.5</c:v>
                </c:pt>
                <c:pt idx="284">
                  <c:v>162</c:v>
                </c:pt>
                <c:pt idx="285">
                  <c:v>162.5</c:v>
                </c:pt>
                <c:pt idx="286">
                  <c:v>163</c:v>
                </c:pt>
                <c:pt idx="287">
                  <c:v>163.5</c:v>
                </c:pt>
                <c:pt idx="288">
                  <c:v>164</c:v>
                </c:pt>
                <c:pt idx="289">
                  <c:v>164.5</c:v>
                </c:pt>
                <c:pt idx="290">
                  <c:v>165</c:v>
                </c:pt>
                <c:pt idx="291">
                  <c:v>165.5</c:v>
                </c:pt>
                <c:pt idx="292">
                  <c:v>166</c:v>
                </c:pt>
                <c:pt idx="293">
                  <c:v>166.5</c:v>
                </c:pt>
                <c:pt idx="294">
                  <c:v>167</c:v>
                </c:pt>
                <c:pt idx="295">
                  <c:v>167.5</c:v>
                </c:pt>
                <c:pt idx="296">
                  <c:v>168</c:v>
                </c:pt>
                <c:pt idx="297">
                  <c:v>168.5</c:v>
                </c:pt>
                <c:pt idx="298">
                  <c:v>169</c:v>
                </c:pt>
                <c:pt idx="299">
                  <c:v>169.5</c:v>
                </c:pt>
                <c:pt idx="300">
                  <c:v>170</c:v>
                </c:pt>
                <c:pt idx="301">
                  <c:v>170.5</c:v>
                </c:pt>
                <c:pt idx="302">
                  <c:v>171</c:v>
                </c:pt>
                <c:pt idx="303">
                  <c:v>171.5</c:v>
                </c:pt>
                <c:pt idx="304">
                  <c:v>172</c:v>
                </c:pt>
                <c:pt idx="305">
                  <c:v>172.5</c:v>
                </c:pt>
                <c:pt idx="306">
                  <c:v>173</c:v>
                </c:pt>
                <c:pt idx="307">
                  <c:v>173.5</c:v>
                </c:pt>
                <c:pt idx="308">
                  <c:v>174</c:v>
                </c:pt>
                <c:pt idx="309">
                  <c:v>174.5</c:v>
                </c:pt>
                <c:pt idx="310">
                  <c:v>175</c:v>
                </c:pt>
                <c:pt idx="311">
                  <c:v>175.5</c:v>
                </c:pt>
                <c:pt idx="312">
                  <c:v>176</c:v>
                </c:pt>
                <c:pt idx="313">
                  <c:v>176.5</c:v>
                </c:pt>
                <c:pt idx="314">
                  <c:v>177</c:v>
                </c:pt>
                <c:pt idx="315">
                  <c:v>177.5</c:v>
                </c:pt>
                <c:pt idx="316">
                  <c:v>178</c:v>
                </c:pt>
                <c:pt idx="317">
                  <c:v>178.5</c:v>
                </c:pt>
                <c:pt idx="318">
                  <c:v>179</c:v>
                </c:pt>
                <c:pt idx="319">
                  <c:v>179.5</c:v>
                </c:pt>
                <c:pt idx="320">
                  <c:v>180</c:v>
                </c:pt>
                <c:pt idx="321">
                  <c:v>180.5</c:v>
                </c:pt>
                <c:pt idx="322">
                  <c:v>181</c:v>
                </c:pt>
                <c:pt idx="323">
                  <c:v>181.5</c:v>
                </c:pt>
                <c:pt idx="324">
                  <c:v>182</c:v>
                </c:pt>
                <c:pt idx="325">
                  <c:v>182.5</c:v>
                </c:pt>
                <c:pt idx="326">
                  <c:v>183</c:v>
                </c:pt>
                <c:pt idx="327">
                  <c:v>183.5</c:v>
                </c:pt>
                <c:pt idx="328">
                  <c:v>184</c:v>
                </c:pt>
                <c:pt idx="329">
                  <c:v>184.5</c:v>
                </c:pt>
                <c:pt idx="330">
                  <c:v>185</c:v>
                </c:pt>
                <c:pt idx="331">
                  <c:v>185.5</c:v>
                </c:pt>
                <c:pt idx="332">
                  <c:v>186</c:v>
                </c:pt>
                <c:pt idx="333">
                  <c:v>186.5</c:v>
                </c:pt>
                <c:pt idx="334">
                  <c:v>187</c:v>
                </c:pt>
                <c:pt idx="335">
                  <c:v>187.5</c:v>
                </c:pt>
                <c:pt idx="336">
                  <c:v>188</c:v>
                </c:pt>
                <c:pt idx="337">
                  <c:v>188.5</c:v>
                </c:pt>
                <c:pt idx="338">
                  <c:v>189</c:v>
                </c:pt>
                <c:pt idx="339">
                  <c:v>189.5</c:v>
                </c:pt>
                <c:pt idx="340">
                  <c:v>190</c:v>
                </c:pt>
                <c:pt idx="341">
                  <c:v>190.5</c:v>
                </c:pt>
                <c:pt idx="342">
                  <c:v>191</c:v>
                </c:pt>
                <c:pt idx="343">
                  <c:v>191.5</c:v>
                </c:pt>
                <c:pt idx="344">
                  <c:v>192</c:v>
                </c:pt>
                <c:pt idx="345">
                  <c:v>192.5</c:v>
                </c:pt>
                <c:pt idx="346">
                  <c:v>193</c:v>
                </c:pt>
                <c:pt idx="347">
                  <c:v>193.5</c:v>
                </c:pt>
                <c:pt idx="348">
                  <c:v>194</c:v>
                </c:pt>
                <c:pt idx="349">
                  <c:v>194.5</c:v>
                </c:pt>
                <c:pt idx="350">
                  <c:v>195</c:v>
                </c:pt>
                <c:pt idx="351">
                  <c:v>195.5</c:v>
                </c:pt>
                <c:pt idx="352">
                  <c:v>196</c:v>
                </c:pt>
                <c:pt idx="353">
                  <c:v>196.5</c:v>
                </c:pt>
                <c:pt idx="354">
                  <c:v>197</c:v>
                </c:pt>
                <c:pt idx="355">
                  <c:v>197.5</c:v>
                </c:pt>
                <c:pt idx="356">
                  <c:v>198</c:v>
                </c:pt>
                <c:pt idx="357">
                  <c:v>198.5</c:v>
                </c:pt>
                <c:pt idx="358">
                  <c:v>199</c:v>
                </c:pt>
                <c:pt idx="359">
                  <c:v>199.5</c:v>
                </c:pt>
                <c:pt idx="360">
                  <c:v>200</c:v>
                </c:pt>
                <c:pt idx="361">
                  <c:v>200.5</c:v>
                </c:pt>
                <c:pt idx="362">
                  <c:v>201</c:v>
                </c:pt>
                <c:pt idx="363">
                  <c:v>201.5</c:v>
                </c:pt>
                <c:pt idx="364">
                  <c:v>202</c:v>
                </c:pt>
                <c:pt idx="365">
                  <c:v>202.5</c:v>
                </c:pt>
                <c:pt idx="366">
                  <c:v>203</c:v>
                </c:pt>
                <c:pt idx="367">
                  <c:v>203.5</c:v>
                </c:pt>
                <c:pt idx="368">
                  <c:v>204</c:v>
                </c:pt>
                <c:pt idx="369">
                  <c:v>204.5</c:v>
                </c:pt>
                <c:pt idx="370">
                  <c:v>205</c:v>
                </c:pt>
                <c:pt idx="371">
                  <c:v>205.5</c:v>
                </c:pt>
                <c:pt idx="372">
                  <c:v>206</c:v>
                </c:pt>
                <c:pt idx="373">
                  <c:v>206.5</c:v>
                </c:pt>
                <c:pt idx="374">
                  <c:v>207</c:v>
                </c:pt>
                <c:pt idx="375">
                  <c:v>207.5</c:v>
                </c:pt>
                <c:pt idx="376">
                  <c:v>208</c:v>
                </c:pt>
                <c:pt idx="377">
                  <c:v>208.5</c:v>
                </c:pt>
                <c:pt idx="378">
                  <c:v>209</c:v>
                </c:pt>
                <c:pt idx="379">
                  <c:v>209.5</c:v>
                </c:pt>
                <c:pt idx="380">
                  <c:v>210</c:v>
                </c:pt>
                <c:pt idx="381">
                  <c:v>210.5</c:v>
                </c:pt>
                <c:pt idx="382">
                  <c:v>211</c:v>
                </c:pt>
                <c:pt idx="383">
                  <c:v>211.5</c:v>
                </c:pt>
                <c:pt idx="384">
                  <c:v>212</c:v>
                </c:pt>
                <c:pt idx="385">
                  <c:v>212.5</c:v>
                </c:pt>
                <c:pt idx="386">
                  <c:v>213</c:v>
                </c:pt>
                <c:pt idx="387">
                  <c:v>213.5</c:v>
                </c:pt>
                <c:pt idx="388">
                  <c:v>214</c:v>
                </c:pt>
                <c:pt idx="389">
                  <c:v>214.5</c:v>
                </c:pt>
                <c:pt idx="390">
                  <c:v>215</c:v>
                </c:pt>
                <c:pt idx="391">
                  <c:v>215.5</c:v>
                </c:pt>
                <c:pt idx="392">
                  <c:v>216</c:v>
                </c:pt>
                <c:pt idx="393">
                  <c:v>216.5</c:v>
                </c:pt>
                <c:pt idx="394">
                  <c:v>217</c:v>
                </c:pt>
                <c:pt idx="395">
                  <c:v>217.5</c:v>
                </c:pt>
                <c:pt idx="396">
                  <c:v>218</c:v>
                </c:pt>
                <c:pt idx="397">
                  <c:v>218.5</c:v>
                </c:pt>
                <c:pt idx="398">
                  <c:v>219</c:v>
                </c:pt>
                <c:pt idx="399">
                  <c:v>219.5</c:v>
                </c:pt>
                <c:pt idx="400">
                  <c:v>220</c:v>
                </c:pt>
                <c:pt idx="401">
                  <c:v>220.5</c:v>
                </c:pt>
                <c:pt idx="402">
                  <c:v>221</c:v>
                </c:pt>
                <c:pt idx="403">
                  <c:v>221.5</c:v>
                </c:pt>
                <c:pt idx="404">
                  <c:v>222</c:v>
                </c:pt>
                <c:pt idx="405">
                  <c:v>222.5</c:v>
                </c:pt>
                <c:pt idx="406">
                  <c:v>223</c:v>
                </c:pt>
                <c:pt idx="407">
                  <c:v>223.5</c:v>
                </c:pt>
                <c:pt idx="408">
                  <c:v>224</c:v>
                </c:pt>
                <c:pt idx="409">
                  <c:v>224.5</c:v>
                </c:pt>
                <c:pt idx="410">
                  <c:v>225</c:v>
                </c:pt>
                <c:pt idx="411">
                  <c:v>225.5</c:v>
                </c:pt>
                <c:pt idx="412">
                  <c:v>226</c:v>
                </c:pt>
                <c:pt idx="413">
                  <c:v>226.5</c:v>
                </c:pt>
                <c:pt idx="414">
                  <c:v>227</c:v>
                </c:pt>
                <c:pt idx="415">
                  <c:v>227.5</c:v>
                </c:pt>
                <c:pt idx="416">
                  <c:v>228</c:v>
                </c:pt>
                <c:pt idx="417">
                  <c:v>228.5</c:v>
                </c:pt>
                <c:pt idx="418">
                  <c:v>229</c:v>
                </c:pt>
                <c:pt idx="419">
                  <c:v>229.5</c:v>
                </c:pt>
                <c:pt idx="420">
                  <c:v>230</c:v>
                </c:pt>
                <c:pt idx="421">
                  <c:v>230.5</c:v>
                </c:pt>
                <c:pt idx="422">
                  <c:v>231</c:v>
                </c:pt>
                <c:pt idx="423">
                  <c:v>231.5</c:v>
                </c:pt>
                <c:pt idx="424">
                  <c:v>232</c:v>
                </c:pt>
                <c:pt idx="425">
                  <c:v>232.5</c:v>
                </c:pt>
                <c:pt idx="426">
                  <c:v>233</c:v>
                </c:pt>
                <c:pt idx="427">
                  <c:v>233.5</c:v>
                </c:pt>
                <c:pt idx="428">
                  <c:v>234</c:v>
                </c:pt>
                <c:pt idx="429">
                  <c:v>234.5</c:v>
                </c:pt>
                <c:pt idx="430">
                  <c:v>235</c:v>
                </c:pt>
                <c:pt idx="431">
                  <c:v>235.5</c:v>
                </c:pt>
                <c:pt idx="432">
                  <c:v>236</c:v>
                </c:pt>
                <c:pt idx="433">
                  <c:v>236.5</c:v>
                </c:pt>
                <c:pt idx="434">
                  <c:v>237</c:v>
                </c:pt>
                <c:pt idx="435">
                  <c:v>237.5</c:v>
                </c:pt>
                <c:pt idx="436">
                  <c:v>238</c:v>
                </c:pt>
                <c:pt idx="437">
                  <c:v>238.5</c:v>
                </c:pt>
                <c:pt idx="438">
                  <c:v>239</c:v>
                </c:pt>
                <c:pt idx="439">
                  <c:v>239.5</c:v>
                </c:pt>
                <c:pt idx="440">
                  <c:v>240</c:v>
                </c:pt>
                <c:pt idx="441">
                  <c:v>240.5</c:v>
                </c:pt>
                <c:pt idx="442">
                  <c:v>241</c:v>
                </c:pt>
                <c:pt idx="443">
                  <c:v>241.5</c:v>
                </c:pt>
                <c:pt idx="444">
                  <c:v>242</c:v>
                </c:pt>
                <c:pt idx="445">
                  <c:v>242.5</c:v>
                </c:pt>
                <c:pt idx="446">
                  <c:v>243</c:v>
                </c:pt>
                <c:pt idx="447">
                  <c:v>243.5</c:v>
                </c:pt>
                <c:pt idx="448">
                  <c:v>244</c:v>
                </c:pt>
                <c:pt idx="449">
                  <c:v>244.5</c:v>
                </c:pt>
                <c:pt idx="450">
                  <c:v>245</c:v>
                </c:pt>
                <c:pt idx="451">
                  <c:v>245.5</c:v>
                </c:pt>
                <c:pt idx="452">
                  <c:v>246</c:v>
                </c:pt>
                <c:pt idx="453">
                  <c:v>246.5</c:v>
                </c:pt>
                <c:pt idx="454">
                  <c:v>247</c:v>
                </c:pt>
                <c:pt idx="455">
                  <c:v>247.5</c:v>
                </c:pt>
                <c:pt idx="456">
                  <c:v>248</c:v>
                </c:pt>
                <c:pt idx="457">
                  <c:v>248.5</c:v>
                </c:pt>
                <c:pt idx="458">
                  <c:v>249</c:v>
                </c:pt>
                <c:pt idx="459">
                  <c:v>249.5</c:v>
                </c:pt>
                <c:pt idx="460">
                  <c:v>250</c:v>
                </c:pt>
                <c:pt idx="461">
                  <c:v>250.5</c:v>
                </c:pt>
                <c:pt idx="462">
                  <c:v>251</c:v>
                </c:pt>
                <c:pt idx="463">
                  <c:v>251.5</c:v>
                </c:pt>
                <c:pt idx="464">
                  <c:v>252</c:v>
                </c:pt>
                <c:pt idx="465">
                  <c:v>252.5</c:v>
                </c:pt>
                <c:pt idx="466">
                  <c:v>253</c:v>
                </c:pt>
                <c:pt idx="467">
                  <c:v>253.5</c:v>
                </c:pt>
                <c:pt idx="468">
                  <c:v>254</c:v>
                </c:pt>
                <c:pt idx="469">
                  <c:v>254.5</c:v>
                </c:pt>
                <c:pt idx="470">
                  <c:v>255</c:v>
                </c:pt>
                <c:pt idx="471">
                  <c:v>255.5</c:v>
                </c:pt>
                <c:pt idx="472">
                  <c:v>256</c:v>
                </c:pt>
                <c:pt idx="473">
                  <c:v>256.5</c:v>
                </c:pt>
                <c:pt idx="474">
                  <c:v>257</c:v>
                </c:pt>
                <c:pt idx="475">
                  <c:v>257.5</c:v>
                </c:pt>
                <c:pt idx="476">
                  <c:v>258</c:v>
                </c:pt>
                <c:pt idx="477">
                  <c:v>258.5</c:v>
                </c:pt>
                <c:pt idx="478">
                  <c:v>259</c:v>
                </c:pt>
                <c:pt idx="479">
                  <c:v>259.5</c:v>
                </c:pt>
                <c:pt idx="480">
                  <c:v>260</c:v>
                </c:pt>
                <c:pt idx="481">
                  <c:v>260.5</c:v>
                </c:pt>
                <c:pt idx="482">
                  <c:v>261</c:v>
                </c:pt>
                <c:pt idx="483">
                  <c:v>261.5</c:v>
                </c:pt>
                <c:pt idx="484">
                  <c:v>262</c:v>
                </c:pt>
                <c:pt idx="485">
                  <c:v>262.5</c:v>
                </c:pt>
                <c:pt idx="486">
                  <c:v>263</c:v>
                </c:pt>
                <c:pt idx="487">
                  <c:v>263.5</c:v>
                </c:pt>
                <c:pt idx="488">
                  <c:v>264</c:v>
                </c:pt>
                <c:pt idx="489">
                  <c:v>264.5</c:v>
                </c:pt>
                <c:pt idx="490">
                  <c:v>265</c:v>
                </c:pt>
                <c:pt idx="491">
                  <c:v>265.5</c:v>
                </c:pt>
                <c:pt idx="492">
                  <c:v>266</c:v>
                </c:pt>
                <c:pt idx="493">
                  <c:v>266.5</c:v>
                </c:pt>
                <c:pt idx="494">
                  <c:v>267</c:v>
                </c:pt>
                <c:pt idx="495">
                  <c:v>267.5</c:v>
                </c:pt>
                <c:pt idx="496">
                  <c:v>268</c:v>
                </c:pt>
                <c:pt idx="497">
                  <c:v>268.5</c:v>
                </c:pt>
                <c:pt idx="498">
                  <c:v>269</c:v>
                </c:pt>
                <c:pt idx="499">
                  <c:v>269.5</c:v>
                </c:pt>
                <c:pt idx="500">
                  <c:v>270</c:v>
                </c:pt>
                <c:pt idx="501">
                  <c:v>270.5</c:v>
                </c:pt>
                <c:pt idx="502">
                  <c:v>271</c:v>
                </c:pt>
                <c:pt idx="503">
                  <c:v>271.5</c:v>
                </c:pt>
                <c:pt idx="504">
                  <c:v>272</c:v>
                </c:pt>
                <c:pt idx="505">
                  <c:v>272.5</c:v>
                </c:pt>
                <c:pt idx="506">
                  <c:v>273</c:v>
                </c:pt>
                <c:pt idx="507">
                  <c:v>273.5</c:v>
                </c:pt>
                <c:pt idx="508">
                  <c:v>274</c:v>
                </c:pt>
                <c:pt idx="509">
                  <c:v>274.5</c:v>
                </c:pt>
                <c:pt idx="510">
                  <c:v>275</c:v>
                </c:pt>
                <c:pt idx="511">
                  <c:v>275.5</c:v>
                </c:pt>
                <c:pt idx="512">
                  <c:v>276</c:v>
                </c:pt>
                <c:pt idx="513">
                  <c:v>276.5</c:v>
                </c:pt>
                <c:pt idx="514">
                  <c:v>277</c:v>
                </c:pt>
                <c:pt idx="515">
                  <c:v>277.5</c:v>
                </c:pt>
                <c:pt idx="516">
                  <c:v>278</c:v>
                </c:pt>
                <c:pt idx="517">
                  <c:v>278.5</c:v>
                </c:pt>
                <c:pt idx="518">
                  <c:v>279</c:v>
                </c:pt>
                <c:pt idx="519">
                  <c:v>279.5</c:v>
                </c:pt>
                <c:pt idx="520">
                  <c:v>280</c:v>
                </c:pt>
                <c:pt idx="521">
                  <c:v>280.5</c:v>
                </c:pt>
                <c:pt idx="522">
                  <c:v>281</c:v>
                </c:pt>
                <c:pt idx="523">
                  <c:v>281.5</c:v>
                </c:pt>
                <c:pt idx="524">
                  <c:v>282</c:v>
                </c:pt>
                <c:pt idx="525">
                  <c:v>282.5</c:v>
                </c:pt>
                <c:pt idx="526">
                  <c:v>283</c:v>
                </c:pt>
                <c:pt idx="527">
                  <c:v>283.5</c:v>
                </c:pt>
                <c:pt idx="528">
                  <c:v>284</c:v>
                </c:pt>
                <c:pt idx="529">
                  <c:v>284.5</c:v>
                </c:pt>
                <c:pt idx="530">
                  <c:v>285</c:v>
                </c:pt>
                <c:pt idx="531">
                  <c:v>285.5</c:v>
                </c:pt>
                <c:pt idx="532">
                  <c:v>286</c:v>
                </c:pt>
                <c:pt idx="533">
                  <c:v>286.5</c:v>
                </c:pt>
                <c:pt idx="534">
                  <c:v>287</c:v>
                </c:pt>
                <c:pt idx="535">
                  <c:v>287.5</c:v>
                </c:pt>
                <c:pt idx="536">
                  <c:v>288</c:v>
                </c:pt>
                <c:pt idx="537">
                  <c:v>288.5</c:v>
                </c:pt>
                <c:pt idx="538">
                  <c:v>289</c:v>
                </c:pt>
                <c:pt idx="539">
                  <c:v>289.5</c:v>
                </c:pt>
                <c:pt idx="540">
                  <c:v>290</c:v>
                </c:pt>
                <c:pt idx="541">
                  <c:v>290.5</c:v>
                </c:pt>
                <c:pt idx="542">
                  <c:v>291</c:v>
                </c:pt>
                <c:pt idx="543">
                  <c:v>291.5</c:v>
                </c:pt>
                <c:pt idx="544">
                  <c:v>292</c:v>
                </c:pt>
                <c:pt idx="545">
                  <c:v>292.5</c:v>
                </c:pt>
                <c:pt idx="546">
                  <c:v>293</c:v>
                </c:pt>
                <c:pt idx="547">
                  <c:v>293.5</c:v>
                </c:pt>
                <c:pt idx="548">
                  <c:v>294</c:v>
                </c:pt>
                <c:pt idx="549">
                  <c:v>294.5</c:v>
                </c:pt>
                <c:pt idx="550">
                  <c:v>295</c:v>
                </c:pt>
                <c:pt idx="551">
                  <c:v>295.5</c:v>
                </c:pt>
                <c:pt idx="552">
                  <c:v>296</c:v>
                </c:pt>
                <c:pt idx="553">
                  <c:v>296.5</c:v>
                </c:pt>
                <c:pt idx="554">
                  <c:v>297</c:v>
                </c:pt>
                <c:pt idx="555">
                  <c:v>297.5</c:v>
                </c:pt>
                <c:pt idx="556">
                  <c:v>298</c:v>
                </c:pt>
                <c:pt idx="557">
                  <c:v>298.5</c:v>
                </c:pt>
                <c:pt idx="558">
                  <c:v>299</c:v>
                </c:pt>
                <c:pt idx="559">
                  <c:v>299.5</c:v>
                </c:pt>
                <c:pt idx="560">
                  <c:v>300</c:v>
                </c:pt>
                <c:pt idx="561">
                  <c:v>300.5</c:v>
                </c:pt>
                <c:pt idx="562">
                  <c:v>301</c:v>
                </c:pt>
                <c:pt idx="563">
                  <c:v>301.5</c:v>
                </c:pt>
                <c:pt idx="564">
                  <c:v>302</c:v>
                </c:pt>
                <c:pt idx="565">
                  <c:v>302.5</c:v>
                </c:pt>
                <c:pt idx="566">
                  <c:v>303</c:v>
                </c:pt>
                <c:pt idx="567">
                  <c:v>303.5</c:v>
                </c:pt>
                <c:pt idx="568">
                  <c:v>304</c:v>
                </c:pt>
                <c:pt idx="569">
                  <c:v>304.5</c:v>
                </c:pt>
                <c:pt idx="570">
                  <c:v>305</c:v>
                </c:pt>
                <c:pt idx="571">
                  <c:v>305.5</c:v>
                </c:pt>
                <c:pt idx="572">
                  <c:v>306</c:v>
                </c:pt>
                <c:pt idx="573">
                  <c:v>306.5</c:v>
                </c:pt>
                <c:pt idx="574">
                  <c:v>307</c:v>
                </c:pt>
                <c:pt idx="575">
                  <c:v>307.5</c:v>
                </c:pt>
                <c:pt idx="576">
                  <c:v>308</c:v>
                </c:pt>
                <c:pt idx="577">
                  <c:v>308.5</c:v>
                </c:pt>
                <c:pt idx="578">
                  <c:v>309</c:v>
                </c:pt>
                <c:pt idx="579">
                  <c:v>309.5</c:v>
                </c:pt>
                <c:pt idx="580">
                  <c:v>310</c:v>
                </c:pt>
                <c:pt idx="581">
                  <c:v>310.5</c:v>
                </c:pt>
                <c:pt idx="582">
                  <c:v>311</c:v>
                </c:pt>
                <c:pt idx="583">
                  <c:v>311.5</c:v>
                </c:pt>
                <c:pt idx="584">
                  <c:v>312</c:v>
                </c:pt>
                <c:pt idx="585">
                  <c:v>312.5</c:v>
                </c:pt>
                <c:pt idx="586">
                  <c:v>313</c:v>
                </c:pt>
                <c:pt idx="587">
                  <c:v>313.5</c:v>
                </c:pt>
                <c:pt idx="588">
                  <c:v>314</c:v>
                </c:pt>
                <c:pt idx="589">
                  <c:v>314.5</c:v>
                </c:pt>
                <c:pt idx="590">
                  <c:v>315</c:v>
                </c:pt>
                <c:pt idx="591">
                  <c:v>315.5</c:v>
                </c:pt>
                <c:pt idx="592">
                  <c:v>316</c:v>
                </c:pt>
                <c:pt idx="593">
                  <c:v>316.5</c:v>
                </c:pt>
                <c:pt idx="594">
                  <c:v>317</c:v>
                </c:pt>
                <c:pt idx="595">
                  <c:v>317.5</c:v>
                </c:pt>
                <c:pt idx="596">
                  <c:v>318</c:v>
                </c:pt>
                <c:pt idx="597">
                  <c:v>318.5</c:v>
                </c:pt>
                <c:pt idx="598">
                  <c:v>319</c:v>
                </c:pt>
                <c:pt idx="599">
                  <c:v>319.5</c:v>
                </c:pt>
                <c:pt idx="600">
                  <c:v>320</c:v>
                </c:pt>
                <c:pt idx="601">
                  <c:v>320.5</c:v>
                </c:pt>
                <c:pt idx="602">
                  <c:v>321</c:v>
                </c:pt>
                <c:pt idx="603">
                  <c:v>321.5</c:v>
                </c:pt>
                <c:pt idx="604">
                  <c:v>322</c:v>
                </c:pt>
                <c:pt idx="605">
                  <c:v>322.5</c:v>
                </c:pt>
                <c:pt idx="606">
                  <c:v>323</c:v>
                </c:pt>
                <c:pt idx="607">
                  <c:v>323.5</c:v>
                </c:pt>
                <c:pt idx="608">
                  <c:v>324</c:v>
                </c:pt>
                <c:pt idx="609">
                  <c:v>324.5</c:v>
                </c:pt>
                <c:pt idx="610">
                  <c:v>325</c:v>
                </c:pt>
                <c:pt idx="611">
                  <c:v>325.5</c:v>
                </c:pt>
                <c:pt idx="612">
                  <c:v>326</c:v>
                </c:pt>
                <c:pt idx="613">
                  <c:v>326.5</c:v>
                </c:pt>
                <c:pt idx="614">
                  <c:v>327</c:v>
                </c:pt>
                <c:pt idx="615">
                  <c:v>327.5</c:v>
                </c:pt>
                <c:pt idx="616">
                  <c:v>328</c:v>
                </c:pt>
                <c:pt idx="617">
                  <c:v>328.5</c:v>
                </c:pt>
                <c:pt idx="618">
                  <c:v>329</c:v>
                </c:pt>
                <c:pt idx="619">
                  <c:v>329.5</c:v>
                </c:pt>
                <c:pt idx="620">
                  <c:v>330</c:v>
                </c:pt>
                <c:pt idx="621">
                  <c:v>330.5</c:v>
                </c:pt>
                <c:pt idx="622">
                  <c:v>331</c:v>
                </c:pt>
                <c:pt idx="623">
                  <c:v>331.5</c:v>
                </c:pt>
                <c:pt idx="624">
                  <c:v>332</c:v>
                </c:pt>
                <c:pt idx="625">
                  <c:v>332.5</c:v>
                </c:pt>
                <c:pt idx="626">
                  <c:v>333</c:v>
                </c:pt>
                <c:pt idx="627">
                  <c:v>333.5</c:v>
                </c:pt>
                <c:pt idx="628">
                  <c:v>334</c:v>
                </c:pt>
                <c:pt idx="629">
                  <c:v>334.5</c:v>
                </c:pt>
                <c:pt idx="630">
                  <c:v>335</c:v>
                </c:pt>
                <c:pt idx="631">
                  <c:v>335.5</c:v>
                </c:pt>
                <c:pt idx="632">
                  <c:v>336</c:v>
                </c:pt>
                <c:pt idx="633">
                  <c:v>336.5</c:v>
                </c:pt>
                <c:pt idx="634">
                  <c:v>337</c:v>
                </c:pt>
                <c:pt idx="635">
                  <c:v>337.5</c:v>
                </c:pt>
                <c:pt idx="636">
                  <c:v>338</c:v>
                </c:pt>
                <c:pt idx="637">
                  <c:v>338.5</c:v>
                </c:pt>
                <c:pt idx="638">
                  <c:v>339</c:v>
                </c:pt>
                <c:pt idx="639">
                  <c:v>339.5</c:v>
                </c:pt>
                <c:pt idx="640">
                  <c:v>340</c:v>
                </c:pt>
                <c:pt idx="641">
                  <c:v>340.5</c:v>
                </c:pt>
                <c:pt idx="642">
                  <c:v>341</c:v>
                </c:pt>
                <c:pt idx="643">
                  <c:v>341.5</c:v>
                </c:pt>
                <c:pt idx="644">
                  <c:v>342</c:v>
                </c:pt>
                <c:pt idx="645">
                  <c:v>342.5</c:v>
                </c:pt>
                <c:pt idx="646">
                  <c:v>343</c:v>
                </c:pt>
                <c:pt idx="647">
                  <c:v>343.5</c:v>
                </c:pt>
                <c:pt idx="648">
                  <c:v>344</c:v>
                </c:pt>
                <c:pt idx="649">
                  <c:v>344.5</c:v>
                </c:pt>
                <c:pt idx="650">
                  <c:v>345</c:v>
                </c:pt>
                <c:pt idx="651">
                  <c:v>345.5</c:v>
                </c:pt>
                <c:pt idx="652">
                  <c:v>346</c:v>
                </c:pt>
                <c:pt idx="653">
                  <c:v>346.5</c:v>
                </c:pt>
                <c:pt idx="654">
                  <c:v>347</c:v>
                </c:pt>
                <c:pt idx="655">
                  <c:v>347.5</c:v>
                </c:pt>
                <c:pt idx="656">
                  <c:v>348</c:v>
                </c:pt>
                <c:pt idx="657">
                  <c:v>348.5</c:v>
                </c:pt>
                <c:pt idx="658">
                  <c:v>349</c:v>
                </c:pt>
                <c:pt idx="659">
                  <c:v>349.5</c:v>
                </c:pt>
                <c:pt idx="660">
                  <c:v>350</c:v>
                </c:pt>
              </c:numCache>
            </c:numRef>
          </c:xVal>
          <c:yVal>
            <c:numRef>
              <c:f>'確認 Graph(Vin)'!$E$5:$E$665</c:f>
              <c:numCache>
                <c:formatCode>General</c:formatCode>
                <c:ptCount val="661"/>
                <c:pt idx="0">
                  <c:v>1.5521199589895089</c:v>
                </c:pt>
                <c:pt idx="1">
                  <c:v>1.6822555312216263</c:v>
                </c:pt>
                <c:pt idx="2">
                  <c:v>1.8180983030367051</c:v>
                </c:pt>
                <c:pt idx="3">
                  <c:v>1.9598945884632375</c:v>
                </c:pt>
                <c:pt idx="4">
                  <c:v>2.107906019517698</c:v>
                </c:pt>
                <c:pt idx="5">
                  <c:v>2.2624105137035877</c:v>
                </c:pt>
                <c:pt idx="6">
                  <c:v>2.4237032974131032</c:v>
                </c:pt>
                <c:pt idx="7">
                  <c:v>2.5920979850612214</c:v>
                </c:pt>
                <c:pt idx="8">
                  <c:v>2.7679277126583264</c:v>
                </c:pt>
                <c:pt idx="9">
                  <c:v>2.951546323045652</c:v>
                </c:pt>
                <c:pt idx="10">
                  <c:v>3.1433295980855567</c:v>
                </c:pt>
                <c:pt idx="11">
                  <c:v>3.3436765306024947</c:v>
                </c:pt>
                <c:pt idx="12">
                  <c:v>3.5530106256700544</c:v>
                </c:pt>
                <c:pt idx="13">
                  <c:v>3.7717812167621072</c:v>
                </c:pt>
                <c:pt idx="14">
                  <c:v>4.0004647771208202</c:v>
                </c:pt>
                <c:pt idx="15">
                  <c:v>4.2395662001826953</c:v>
                </c:pt>
                <c:pt idx="16">
                  <c:v>4.4896200147334211</c:v>
                </c:pt>
                <c:pt idx="17">
                  <c:v>4.7511914902549073</c:v>
                </c:pt>
                <c:pt idx="18">
                  <c:v>5.0248775752315904</c:v>
                </c:pt>
                <c:pt idx="19">
                  <c:v>5.3113075954612983</c:v>
                </c:pt>
                <c:pt idx="20">
                  <c:v>5.6111436200405587</c:v>
                </c:pt>
                <c:pt idx="21">
                  <c:v>5.9250803789404038</c:v>
                </c:pt>
                <c:pt idx="22">
                  <c:v>6.2538445871389099</c:v>
                </c:pt>
                <c:pt idx="23">
                  <c:v>6.5981934952354226</c:v>
                </c:pt>
                <c:pt idx="24">
                  <c:v>6.9589124443993535</c:v>
                </c:pt>
                <c:pt idx="25">
                  <c:v>7.3368111534887168</c:v>
                </c:pt>
                <c:pt idx="26">
                  <c:v>7.7327184074286439</c:v>
                </c:pt>
                <c:pt idx="27">
                  <c:v>8.1474747480026775</c:v>
                </c:pt>
                <c:pt idx="28">
                  <c:v>8.5819226912038307</c:v>
                </c:pt>
                <c:pt idx="29">
                  <c:v>9.0368939103408206</c:v>
                </c:pt>
                <c:pt idx="30">
                  <c:v>9.5131927339019704</c:v>
                </c:pt>
                <c:pt idx="31">
                  <c:v>10.011575216834707</c:v>
                </c:pt>
                <c:pt idx="32">
                  <c:v>10.532722961952462</c:v>
                </c:pt>
                <c:pt idx="33">
                  <c:v>11.077210807998942</c:v>
                </c:pt>
                <c:pt idx="34">
                  <c:v>11.645467482285165</c:v>
                </c:pt>
                <c:pt idx="35">
                  <c:v>12.237728366751407</c:v>
                </c:pt>
                <c:pt idx="36">
                  <c:v>12.853979684528626</c:v>
                </c:pt>
                <c:pt idx="37">
                  <c:v>13.493893727870519</c:v>
                </c:pt>
                <c:pt idx="38">
                  <c:v>14.156755275605281</c:v>
                </c:pt>
                <c:pt idx="39">
                  <c:v>14.841380152388489</c:v>
                </c:pt>
                <c:pt idx="40">
                  <c:v>15.546028022531457</c:v>
                </c:pt>
                <c:pt idx="41">
                  <c:v>16.268313026937804</c:v>
                </c:pt>
                <c:pt idx="42">
                  <c:v>17.005117755074675</c:v>
                </c:pt>
                <c:pt idx="43">
                  <c:v>17.752518205634694</c:v>
                </c:pt>
                <c:pt idx="44">
                  <c:v>18.505729618192003</c:v>
                </c:pt>
                <c:pt idx="45">
                  <c:v>19.259084984838818</c:v>
                </c:pt>
                <c:pt idx="46">
                  <c:v>20.006059137719522</c:v>
                </c:pt>
                <c:pt idx="47">
                  <c:v>20.739350887612297</c:v>
                </c:pt>
                <c:pt idx="48">
                  <c:v>21.451033077777165</c:v>
                </c:pt>
                <c:pt idx="49">
                  <c:v>22.132775123868203</c:v>
                </c:pt>
                <c:pt idx="50">
                  <c:v>22.776134602486113</c:v>
                </c:pt>
                <c:pt idx="51">
                  <c:v>23.372904413502408</c:v>
                </c:pt>
                <c:pt idx="52">
                  <c:v>23.915491496975466</c:v>
                </c:pt>
                <c:pt idx="53">
                  <c:v>24.397294238689259</c:v>
                </c:pt>
                <c:pt idx="54">
                  <c:v>24.813040943344031</c:v>
                </c:pt>
                <c:pt idx="55">
                  <c:v>25.159052933011484</c:v>
                </c:pt>
                <c:pt idx="56">
                  <c:v>25.433403494143679</c:v>
                </c:pt>
                <c:pt idx="57">
                  <c:v>25.635956921985997</c:v>
                </c:pt>
                <c:pt idx="58">
                  <c:v>25.768287680244903</c:v>
                </c:pt>
                <c:pt idx="59">
                  <c:v>25.833494860085629</c:v>
                </c:pt>
                <c:pt idx="60">
                  <c:v>25.835938640835721</c:v>
                </c:pt>
                <c:pt idx="61">
                  <c:v>25.780931453978621</c:v>
                </c:pt>
                <c:pt idx="62">
                  <c:v>25.674416717510983</c:v>
                </c:pt>
                <c:pt idx="63">
                  <c:v>25.522663397591693</c:v>
                </c:pt>
                <c:pt idx="64">
                  <c:v>25.331997126466483</c:v>
                </c:pt>
                <c:pt idx="65">
                  <c:v>25.108580149639842</c:v>
                </c:pt>
                <c:pt idx="66">
                  <c:v>24.858244599665873</c:v>
                </c:pt>
                <c:pt idx="67">
                  <c:v>24.586377480901014</c:v>
                </c:pt>
                <c:pt idx="68">
                  <c:v>24.297851657129026</c:v>
                </c:pt>
                <c:pt idx="69">
                  <c:v>23.996994950307769</c:v>
                </c:pt>
                <c:pt idx="70">
                  <c:v>23.687588804477574</c:v>
                </c:pt>
                <c:pt idx="71">
                  <c:v>23.372888374723622</c:v>
                </c:pt>
                <c:pt idx="72">
                  <c:v>23.055656927468185</c:v>
                </c:pt>
                <c:pt idx="73">
                  <c:v>22.738208736467616</c:v>
                </c:pt>
                <c:pt idx="74">
                  <c:v>22.422455986762753</c:v>
                </c:pt>
                <c:pt idx="75">
                  <c:v>22.109956410960933</c:v>
                </c:pt>
                <c:pt idx="76">
                  <c:v>21.801959407558062</c:v>
                </c:pt>
                <c:pt idx="77">
                  <c:v>21.499449209304306</c:v>
                </c:pt>
                <c:pt idx="78">
                  <c:v>21.203184291253116</c:v>
                </c:pt>
                <c:pt idx="79">
                  <c:v>20.913732659041461</c:v>
                </c:pt>
                <c:pt idx="80">
                  <c:v>20.631502969596205</c:v>
                </c:pt>
                <c:pt idx="81">
                  <c:v>20.35677163986437</c:v>
                </c:pt>
                <c:pt idx="82">
                  <c:v>20.089706221821462</c:v>
                </c:pt>
                <c:pt idx="83">
                  <c:v>19.830385386699938</c:v>
                </c:pt>
                <c:pt idx="84">
                  <c:v>19.578815886063886</c:v>
                </c:pt>
                <c:pt idx="85">
                  <c:v>19.334946855661329</c:v>
                </c:pt>
                <c:pt idx="86">
                  <c:v>19.098681809905756</c:v>
                </c:pt>
                <c:pt idx="87">
                  <c:v>18.869888647469288</c:v>
                </c:pt>
                <c:pt idx="88">
                  <c:v>18.64840795669075</c:v>
                </c:pt>
                <c:pt idx="89">
                  <c:v>18.434059876543749</c:v>
                </c:pt>
                <c:pt idx="90">
                  <c:v>18.226649736811794</c:v>
                </c:pt>
                <c:pt idx="91">
                  <c:v>18.025972671081167</c:v>
                </c:pt>
                <c:pt idx="92">
                  <c:v>17.831817368816964</c:v>
                </c:pt>
                <c:pt idx="93">
                  <c:v>17.643969108379896</c:v>
                </c:pt>
                <c:pt idx="94">
                  <c:v>17.462212191376818</c:v>
                </c:pt>
                <c:pt idx="95">
                  <c:v>17.28633188007559</c:v>
                </c:pt>
                <c:pt idx="96">
                  <c:v>17.11611592353168</c:v>
                </c:pt>
                <c:pt idx="97">
                  <c:v>16.951355744311869</c:v>
                </c:pt>
                <c:pt idx="98">
                  <c:v>16.791847345989744</c:v>
                </c:pt>
                <c:pt idx="99">
                  <c:v>16.637391991668881</c:v>
                </c:pt>
                <c:pt idx="100">
                  <c:v>16.487796695418897</c:v>
                </c:pt>
                <c:pt idx="101">
                  <c:v>16.342874561467188</c:v>
                </c:pt>
                <c:pt idx="102">
                  <c:v>16.202445000079113</c:v>
                </c:pt>
                <c:pt idx="103">
                  <c:v>16.066333844109923</c:v>
                </c:pt>
                <c:pt idx="104">
                  <c:v>15.934373386073853</c:v>
                </c:pt>
                <c:pt idx="105">
                  <c:v>15.80640235212193</c:v>
                </c:pt>
                <c:pt idx="106">
                  <c:v>15.682265826440664</c:v>
                </c:pt>
                <c:pt idx="107">
                  <c:v>15.561815137185926</c:v>
                </c:pt>
                <c:pt idx="108">
                  <c:v>15.444907713072324</c:v>
                </c:pt>
                <c:pt idx="109">
                  <c:v>15.331406918080484</c:v>
                </c:pt>
                <c:pt idx="110">
                  <c:v>15.221181870369561</c:v>
                </c:pt>
                <c:pt idx="111">
                  <c:v>15.114107250340629</c:v>
                </c:pt>
                <c:pt idx="112">
                  <c:v>15.010063101851944</c:v>
                </c:pt>
                <c:pt idx="113">
                  <c:v>14.908934629804619</c:v>
                </c:pt>
                <c:pt idx="114">
                  <c:v>14.810611996670891</c:v>
                </c:pt>
                <c:pt idx="115">
                  <c:v>14.714990120003959</c:v>
                </c:pt>
                <c:pt idx="116">
                  <c:v>14.621968472528721</c:v>
                </c:pt>
                <c:pt idx="117">
                  <c:v>14.531450886051669</c:v>
                </c:pt>
                <c:pt idx="118">
                  <c:v>14.443345360131705</c:v>
                </c:pt>
                <c:pt idx="119">
                  <c:v>14.357563876211202</c:v>
                </c:pt>
                <c:pt idx="120">
                  <c:v>14.274022217708934</c:v>
                </c:pt>
                <c:pt idx="121">
                  <c:v>14.192639796415936</c:v>
                </c:pt>
                <c:pt idx="122">
                  <c:v>14.113339485405367</c:v>
                </c:pt>
                <c:pt idx="123">
                  <c:v>14.036047458563202</c:v>
                </c:pt>
                <c:pt idx="124">
                  <c:v>13.96069303676299</c:v>
                </c:pt>
                <c:pt idx="125">
                  <c:v>13.887208540642185</c:v>
                </c:pt>
                <c:pt idx="126">
                  <c:v>13.815529149885599</c:v>
                </c:pt>
                <c:pt idx="127">
                  <c:v>13.745592768881927</c:v>
                </c:pt>
                <c:pt idx="128">
                  <c:v>13.677339898588736</c:v>
                </c:pt>
                <c:pt idx="129">
                  <c:v>13.610713514419345</c:v>
                </c:pt>
                <c:pt idx="130">
                  <c:v>13.545658949948889</c:v>
                </c:pt>
                <c:pt idx="131">
                  <c:v>13.482123786226424</c:v>
                </c:pt>
                <c:pt idx="132">
                  <c:v>13.420057746473423</c:v>
                </c:pt>
                <c:pt idx="133">
                  <c:v>13.359412595946162</c:v>
                </c:pt>
                <c:pt idx="134">
                  <c:v>13.300142046739145</c:v>
                </c:pt>
                <c:pt idx="135">
                  <c:v>13.242201667308674</c:v>
                </c:pt>
                <c:pt idx="136">
                  <c:v>13.185548796499235</c:v>
                </c:pt>
                <c:pt idx="137">
                  <c:v>13.130142461860123</c:v>
                </c:pt>
                <c:pt idx="138">
                  <c:v>13.075943302045815</c:v>
                </c:pt>
                <c:pt idx="139">
                  <c:v>13.022913493099781</c:v>
                </c:pt>
                <c:pt idx="140">
                  <c:v>12.971016678428848</c:v>
                </c:pt>
                <c:pt idx="141">
                  <c:v>12.920217902282337</c:v>
                </c:pt>
                <c:pt idx="142">
                  <c:v>12.87048354655782</c:v>
                </c:pt>
                <c:pt idx="143">
                  <c:v>12.821781270763102</c:v>
                </c:pt>
                <c:pt idx="144">
                  <c:v>12.774079954971457</c:v>
                </c:pt>
                <c:pt idx="145">
                  <c:v>12.727349645614865</c:v>
                </c:pt>
                <c:pt idx="146">
                  <c:v>12.681561503967293</c:v>
                </c:pt>
                <c:pt idx="147">
                  <c:v>12.636687757177343</c:v>
                </c:pt>
                <c:pt idx="148">
                  <c:v>12.592701651716586</c:v>
                </c:pt>
                <c:pt idx="149">
                  <c:v>12.549577409116697</c:v>
                </c:pt>
                <c:pt idx="150">
                  <c:v>12.507290183874961</c:v>
                </c:pt>
                <c:pt idx="151">
                  <c:v>12.465816023414165</c:v>
                </c:pt>
                <c:pt idx="152">
                  <c:v>12.425131829988729</c:v>
                </c:pt>
                <c:pt idx="153">
                  <c:v>12.385215324434698</c:v>
                </c:pt>
                <c:pt idx="154">
                  <c:v>12.346045011666803</c:v>
                </c:pt>
                <c:pt idx="155">
                  <c:v>12.307600147830923</c:v>
                </c:pt>
                <c:pt idx="156">
                  <c:v>12.269860709025215</c:v>
                </c:pt>
                <c:pt idx="157">
                  <c:v>12.232807361507954</c:v>
                </c:pt>
                <c:pt idx="158">
                  <c:v>12.196421433314617</c:v>
                </c:pt>
                <c:pt idx="159">
                  <c:v>12.160684887210838</c:v>
                </c:pt>
                <c:pt idx="160">
                  <c:v>12.125580294912018</c:v>
                </c:pt>
                <c:pt idx="161">
                  <c:v>12.091090812504151</c:v>
                </c:pt>
                <c:pt idx="162">
                  <c:v>12.057200157003871</c:v>
                </c:pt>
                <c:pt idx="163">
                  <c:v>12.023892583999332</c:v>
                </c:pt>
                <c:pt idx="164">
                  <c:v>11.991152866316568</c:v>
                </c:pt>
                <c:pt idx="165">
                  <c:v>11.958966273659076</c:v>
                </c:pt>
                <c:pt idx="166">
                  <c:v>11.927318553171244</c:v>
                </c:pt>
                <c:pt idx="167">
                  <c:v>11.896195910878889</c:v>
                </c:pt>
                <c:pt idx="168">
                  <c:v>11.865584993962727</c:v>
                </c:pt>
                <c:pt idx="169">
                  <c:v>11.835472873823099</c:v>
                </c:pt>
                <c:pt idx="170">
                  <c:v>11.805847029896304</c:v>
                </c:pt>
                <c:pt idx="171">
                  <c:v>11.776695334185382</c:v>
                </c:pt>
                <c:pt idx="172">
                  <c:v>11.748006036469826</c:v>
                </c:pt>
                <c:pt idx="173">
                  <c:v>11.719767750160898</c:v>
                </c:pt>
                <c:pt idx="174">
                  <c:v>11.691969438770878</c:v>
                </c:pt>
                <c:pt idx="175">
                  <c:v>11.664600402966281</c:v>
                </c:pt>
                <c:pt idx="176">
                  <c:v>11.637650268176726</c:v>
                </c:pt>
                <c:pt idx="177">
                  <c:v>11.61110897273257</c:v>
                </c:pt>
                <c:pt idx="178">
                  <c:v>11.584966756505922</c:v>
                </c:pt>
                <c:pt idx="179">
                  <c:v>11.55921415003092</c:v>
                </c:pt>
                <c:pt idx="180">
                  <c:v>11.533841964080501</c:v>
                </c:pt>
                <c:pt idx="181">
                  <c:v>11.508841279677995</c:v>
                </c:pt>
                <c:pt idx="182">
                  <c:v>11.484203438523044</c:v>
                </c:pt>
                <c:pt idx="183">
                  <c:v>11.459920033812514</c:v>
                </c:pt>
                <c:pt idx="184">
                  <c:v>11.435982901437805</c:v>
                </c:pt>
                <c:pt idx="185">
                  <c:v>11.412384111541233</c:v>
                </c:pt>
                <c:pt idx="186">
                  <c:v>11.389115960414841</c:v>
                </c:pt>
                <c:pt idx="187">
                  <c:v>11.366170962725899</c:v>
                </c:pt>
                <c:pt idx="188">
                  <c:v>11.343541844054158</c:v>
                </c:pt>
                <c:pt idx="189">
                  <c:v>11.321221533726725</c:v>
                </c:pt>
                <c:pt idx="190">
                  <c:v>11.299203157937015</c:v>
                </c:pt>
                <c:pt idx="191">
                  <c:v>11.27748003313509</c:v>
                </c:pt>
                <c:pt idx="192">
                  <c:v>11.256045659677126</c:v>
                </c:pt>
                <c:pt idx="193">
                  <c:v>11.234893715722542</c:v>
                </c:pt>
                <c:pt idx="194">
                  <c:v>11.214018051367827</c:v>
                </c:pt>
                <c:pt idx="195">
                  <c:v>11.193412683006494</c:v>
                </c:pt>
                <c:pt idx="196">
                  <c:v>11.173071787905466</c:v>
                </c:pt>
                <c:pt idx="197">
                  <c:v>11.152989698988206</c:v>
                </c:pt>
                <c:pt idx="198">
                  <c:v>11.133160899815824</c:v>
                </c:pt>
                <c:pt idx="199">
                  <c:v>11.113580019757455</c:v>
                </c:pt>
                <c:pt idx="200">
                  <c:v>11.094241829341877</c:v>
                </c:pt>
                <c:pt idx="201">
                  <c:v>11.075141235782585</c:v>
                </c:pt>
                <c:pt idx="202">
                  <c:v>11.056273278668911</c:v>
                </c:pt>
                <c:pt idx="203">
                  <c:v>11.03763312581623</c:v>
                </c:pt>
                <c:pt idx="204">
                  <c:v>11.019216069268513</c:v>
                </c:pt>
                <c:pt idx="205">
                  <c:v>11.001017521446858</c:v>
                </c:pt>
                <c:pt idx="206">
                  <c:v>10.983033011437909</c:v>
                </c:pt>
                <c:pt idx="207">
                  <c:v>10.965258181416379</c:v>
                </c:pt>
                <c:pt idx="208">
                  <c:v>10.947688783196135</c:v>
                </c:pt>
                <c:pt idx="209">
                  <c:v>10.930320674904573</c:v>
                </c:pt>
                <c:pt idx="210">
                  <c:v>10.913149817775256</c:v>
                </c:pt>
                <c:pt idx="211">
                  <c:v>10.896172273053997</c:v>
                </c:pt>
                <c:pt idx="212">
                  <c:v>10.879384199013804</c:v>
                </c:pt>
                <c:pt idx="213">
                  <c:v>10.862781848074333</c:v>
                </c:pt>
                <c:pt idx="214">
                  <c:v>10.84636156402164</c:v>
                </c:pt>
                <c:pt idx="215">
                  <c:v>10.830119779324239</c:v>
                </c:pt>
                <c:pt idx="216">
                  <c:v>10.814053012541674</c:v>
                </c:pt>
                <c:pt idx="217">
                  <c:v>10.798157865821942</c:v>
                </c:pt>
                <c:pt idx="218">
                  <c:v>10.782431022484282</c:v>
                </c:pt>
                <c:pt idx="219">
                  <c:v>10.766869244683997</c:v>
                </c:pt>
                <c:pt idx="220">
                  <c:v>10.751469371156128</c:v>
                </c:pt>
                <c:pt idx="221">
                  <c:v>10.736228315034953</c:v>
                </c:pt>
                <c:pt idx="222">
                  <c:v>10.721143061746336</c:v>
                </c:pt>
                <c:pt idx="223">
                  <c:v>10.706210666970192</c:v>
                </c:pt>
                <c:pt idx="224">
                  <c:v>10.691428254670408</c:v>
                </c:pt>
                <c:pt idx="225">
                  <c:v>10.676793015189585</c:v>
                </c:pt>
                <c:pt idx="226">
                  <c:v>10.662302203406254</c:v>
                </c:pt>
                <c:pt idx="227">
                  <c:v>10.64795313695214</c:v>
                </c:pt>
                <c:pt idx="228">
                  <c:v>10.633743194487302</c:v>
                </c:pt>
                <c:pt idx="229">
                  <c:v>10.619669814030917</c:v>
                </c:pt>
                <c:pt idx="230">
                  <c:v>10.605730491345735</c:v>
                </c:pt>
                <c:pt idx="231">
                  <c:v>10.591922778374165</c:v>
                </c:pt>
                <c:pt idx="232">
                  <c:v>10.578244281724098</c:v>
                </c:pt>
                <c:pt idx="233">
                  <c:v>10.564692661202749</c:v>
                </c:pt>
                <c:pt idx="234">
                  <c:v>10.551265628396612</c:v>
                </c:pt>
                <c:pt idx="235">
                  <c:v>10.537960945296025</c:v>
                </c:pt>
                <c:pt idx="236">
                  <c:v>10.524776422962606</c:v>
                </c:pt>
                <c:pt idx="237">
                  <c:v>10.511709920238152</c:v>
                </c:pt>
                <c:pt idx="238">
                  <c:v>10.49875934249339</c:v>
                </c:pt>
                <c:pt idx="239">
                  <c:v>10.485922640415277</c:v>
                </c:pt>
                <c:pt idx="240">
                  <c:v>10.473197808831427</c:v>
                </c:pt>
                <c:pt idx="241">
                  <c:v>10.460582885570405</c:v>
                </c:pt>
                <c:pt idx="242">
                  <c:v>10.448075950356555</c:v>
                </c:pt>
                <c:pt idx="243">
                  <c:v>10.435675123738259</c:v>
                </c:pt>
                <c:pt idx="244">
                  <c:v>10.423378566048385</c:v>
                </c:pt>
                <c:pt idx="245">
                  <c:v>10.411184476395874</c:v>
                </c:pt>
                <c:pt idx="246">
                  <c:v>10.399091091687362</c:v>
                </c:pt>
                <c:pt idx="247">
                  <c:v>10.387096685677804</c:v>
                </c:pt>
                <c:pt idx="248">
                  <c:v>10.375199568049135</c:v>
                </c:pt>
                <c:pt idx="249">
                  <c:v>10.363398083516005</c:v>
                </c:pt>
                <c:pt idx="250">
                  <c:v>10.3516906109577</c:v>
                </c:pt>
                <c:pt idx="251">
                  <c:v>10.340075562575302</c:v>
                </c:pt>
                <c:pt idx="252">
                  <c:v>10.328551383073332</c:v>
                </c:pt>
                <c:pt idx="253">
                  <c:v>10.317116548864986</c:v>
                </c:pt>
                <c:pt idx="254">
                  <c:v>10.305769567300246</c:v>
                </c:pt>
                <c:pt idx="255">
                  <c:v>10.294508975916026</c:v>
                </c:pt>
                <c:pt idx="256">
                  <c:v>10.283333341707742</c:v>
                </c:pt>
                <c:pt idx="257">
                  <c:v>10.272241260421492</c:v>
                </c:pt>
                <c:pt idx="258">
                  <c:v>10.26123135586626</c:v>
                </c:pt>
                <c:pt idx="259">
                  <c:v>10.250302279245425</c:v>
                </c:pt>
                <c:pt idx="260">
                  <c:v>10.239452708507025</c:v>
                </c:pt>
                <c:pt idx="261">
                  <c:v>10.228681347712111</c:v>
                </c:pt>
                <c:pt idx="262">
                  <c:v>10.217986926420618</c:v>
                </c:pt>
                <c:pt idx="263">
                  <c:v>10.207368199094246</c:v>
                </c:pt>
                <c:pt idx="264">
                  <c:v>10.196823944515758</c:v>
                </c:pt>
                <c:pt idx="265">
                  <c:v>10.186352965224176</c:v>
                </c:pt>
                <c:pt idx="266">
                  <c:v>10.175954086965419</c:v>
                </c:pt>
                <c:pt idx="267">
                  <c:v>10.165626158157844</c:v>
                </c:pt>
                <c:pt idx="268">
                  <c:v>10.155368049372271</c:v>
                </c:pt>
                <c:pt idx="269">
                  <c:v>10.145178652826006</c:v>
                </c:pt>
                <c:pt idx="270">
                  <c:v>10.135056881890447</c:v>
                </c:pt>
                <c:pt idx="271">
                  <c:v>10.125001670611864</c:v>
                </c:pt>
                <c:pt idx="272">
                  <c:v>10.115011973244892</c:v>
                </c:pt>
                <c:pt idx="273">
                  <c:v>10.105086763798459</c:v>
                </c:pt>
                <c:pt idx="274">
                  <c:v>10.095225035593618</c:v>
                </c:pt>
                <c:pt idx="275">
                  <c:v>10.085425800833077</c:v>
                </c:pt>
                <c:pt idx="276">
                  <c:v>10.075688090181952</c:v>
                </c:pt>
                <c:pt idx="277">
                  <c:v>10.066010952359486</c:v>
                </c:pt>
                <c:pt idx="278">
                  <c:v>10.056393453741341</c:v>
                </c:pt>
                <c:pt idx="279">
                  <c:v>10.046834677972218</c:v>
                </c:pt>
                <c:pt idx="280">
                  <c:v>10.037333725588409</c:v>
                </c:pt>
                <c:pt idx="281">
                  <c:v>10.027889713650081</c:v>
                </c:pt>
                <c:pt idx="282">
                  <c:v>10.018501775382946</c:v>
                </c:pt>
                <c:pt idx="283">
                  <c:v>10.009169059829029</c:v>
                </c:pt>
                <c:pt idx="284">
                  <c:v>9.9998907315063388</c:v>
                </c:pt>
                <c:pt idx="285">
                  <c:v>9.9906659700770941</c:v>
                </c:pt>
                <c:pt idx="286">
                  <c:v>9.9814939700243261</c:v>
                </c:pt>
                <c:pt idx="287">
                  <c:v>9.9723739403365705</c:v>
                </c:pt>
                <c:pt idx="288">
                  <c:v>9.9633051042004528</c:v>
                </c:pt>
                <c:pt idx="289">
                  <c:v>9.9542866987008747</c:v>
                </c:pt>
                <c:pt idx="290">
                  <c:v>9.9453179745287006</c:v>
                </c:pt>
                <c:pt idx="291">
                  <c:v>9.9363981956955989</c:v>
                </c:pt>
                <c:pt idx="292">
                  <c:v>9.9275266392558983</c:v>
                </c:pt>
                <c:pt idx="293">
                  <c:v>9.918702595035306</c:v>
                </c:pt>
                <c:pt idx="294">
                  <c:v>9.9099253653661883</c:v>
                </c:pt>
                <c:pt idx="295">
                  <c:v>9.9011942648293161</c:v>
                </c:pt>
                <c:pt idx="296">
                  <c:v>9.8925086200018697</c:v>
                </c:pt>
                <c:pt idx="297">
                  <c:v>9.8838677692114985</c:v>
                </c:pt>
                <c:pt idx="298">
                  <c:v>9.8752710622963082</c:v>
                </c:pt>
                <c:pt idx="299">
                  <c:v>9.8667178603706098</c:v>
                </c:pt>
                <c:pt idx="300">
                  <c:v>9.8582075355962271</c:v>
                </c:pt>
                <c:pt idx="301">
                  <c:v>9.8497394709592605</c:v>
                </c:pt>
                <c:pt idx="302">
                  <c:v>9.8413130600521335</c:v>
                </c:pt>
                <c:pt idx="303">
                  <c:v>9.8329277068607759</c:v>
                </c:pt>
                <c:pt idx="304">
                  <c:v>9.8245828255568295</c:v>
                </c:pt>
                <c:pt idx="305">
                  <c:v>9.816277840294692</c:v>
                </c:pt>
                <c:pt idx="306">
                  <c:v>9.8080121850133217</c:v>
                </c:pt>
                <c:pt idx="307">
                  <c:v>9.7997853032426363</c:v>
                </c:pt>
                <c:pt idx="308">
                  <c:v>9.7915966479144245</c:v>
                </c:pt>
                <c:pt idx="309">
                  <c:v>9.7834456811775752</c:v>
                </c:pt>
                <c:pt idx="310">
                  <c:v>9.7753318742176045</c:v>
                </c:pt>
                <c:pt idx="311">
                  <c:v>9.7672547070802942</c:v>
                </c:pt>
                <c:pt idx="312">
                  <c:v>9.7592136684993704</c:v>
                </c:pt>
                <c:pt idx="313">
                  <c:v>9.7512082557280912</c:v>
                </c:pt>
                <c:pt idx="314">
                  <c:v>9.7432379743746704</c:v>
                </c:pt>
                <c:pt idx="315">
                  <c:v>9.7353023382414126</c:v>
                </c:pt>
                <c:pt idx="316">
                  <c:v>9.7274008691674698</c:v>
                </c:pt>
                <c:pt idx="317">
                  <c:v>9.7195330968751215</c:v>
                </c:pt>
                <c:pt idx="318">
                  <c:v>9.7116985588195153</c:v>
                </c:pt>
                <c:pt idx="319">
                  <c:v>9.7038968000417363</c:v>
                </c:pt>
                <c:pt idx="320">
                  <c:v>9.6961273730251314</c:v>
                </c:pt>
                <c:pt idx="321">
                  <c:v>9.6883898375548565</c:v>
                </c:pt>
                <c:pt idx="322">
                  <c:v>9.6806837605804645</c:v>
                </c:pt>
                <c:pt idx="323">
                  <c:v>9.6730087160815579</c:v>
                </c:pt>
                <c:pt idx="324">
                  <c:v>9.6653642849363663</c:v>
                </c:pt>
                <c:pt idx="325">
                  <c:v>9.6577500547931976</c:v>
                </c:pt>
                <c:pt idx="326">
                  <c:v>9.6501656199446835</c:v>
                </c:pt>
                <c:pt idx="327">
                  <c:v>9.6426105812047549</c:v>
                </c:pt>
                <c:pt idx="328">
                  <c:v>9.6350845457882759</c:v>
                </c:pt>
                <c:pt idx="329">
                  <c:v>9.6275871271932747</c:v>
                </c:pt>
                <c:pt idx="330">
                  <c:v>9.6201179450856884</c:v>
                </c:pt>
                <c:pt idx="331">
                  <c:v>9.6126766251865892</c:v>
                </c:pt>
                <c:pt idx="332">
                  <c:v>9.6052627991618191</c:v>
                </c:pt>
                <c:pt idx="333">
                  <c:v>9.5978761045139382</c:v>
                </c:pt>
                <c:pt idx="334">
                  <c:v>9.5905161844765239</c:v>
                </c:pt>
                <c:pt idx="335">
                  <c:v>9.5831826879106288</c:v>
                </c:pt>
                <c:pt idx="336">
                  <c:v>9.5758752692034612</c:v>
                </c:pt>
                <c:pt idx="337">
                  <c:v>9.5685935881692092</c:v>
                </c:pt>
                <c:pt idx="338">
                  <c:v>9.5613373099518739</c:v>
                </c:pt>
                <c:pt idx="339">
                  <c:v>9.5541061049301987</c:v>
                </c:pt>
                <c:pt idx="340">
                  <c:v>9.5468996486245228</c:v>
                </c:pt>
                <c:pt idx="341">
                  <c:v>9.5397176216055932</c:v>
                </c:pt>
                <c:pt idx="342">
                  <c:v>9.5325597094052359</c:v>
                </c:pt>
                <c:pt idx="343">
                  <c:v>9.5254256024288999</c:v>
                </c:pt>
                <c:pt idx="344">
                  <c:v>9.5183149958699484</c:v>
                </c:pt>
                <c:pt idx="345">
                  <c:v>9.5112275896257454</c:v>
                </c:pt>
                <c:pt idx="346">
                  <c:v>9.5041630882154173</c:v>
                </c:pt>
                <c:pt idx="347">
                  <c:v>9.4971212006993202</c:v>
                </c:pt>
                <c:pt idx="348">
                  <c:v>9.4901016406001002</c:v>
                </c:pt>
                <c:pt idx="349">
                  <c:v>9.4831041258253883</c:v>
                </c:pt>
                <c:pt idx="350">
                  <c:v>9.4761283785920121</c:v>
                </c:pt>
                <c:pt idx="351">
                  <c:v>9.4691741253517474</c:v>
                </c:pt>
                <c:pt idx="352">
                  <c:v>9.4622410967185733</c:v>
                </c:pt>
                <c:pt idx="353">
                  <c:v>9.4553290273973278</c:v>
                </c:pt>
                <c:pt idx="354">
                  <c:v>9.4484376561138355</c:v>
                </c:pt>
                <c:pt idx="355">
                  <c:v>9.4415667255463802</c:v>
                </c:pt>
                <c:pt idx="356">
                  <c:v>9.4347159822585542</c:v>
                </c:pt>
                <c:pt idx="357">
                  <c:v>9.4278851766334277</c:v>
                </c:pt>
                <c:pt idx="358">
                  <c:v>9.4210740628089873</c:v>
                </c:pt>
                <c:pt idx="359">
                  <c:v>9.4142823986148798</c:v>
                </c:pt>
                <c:pt idx="360">
                  <c:v>9.4075099455103484</c:v>
                </c:pt>
                <c:pt idx="361">
                  <c:v>9.400756468523408</c:v>
                </c:pt>
                <c:pt idx="362">
                  <c:v>9.3940217361911831</c:v>
                </c:pt>
                <c:pt idx="363">
                  <c:v>9.3873055205014051</c:v>
                </c:pt>
                <c:pt idx="364">
                  <c:v>9.3806075968350342</c:v>
                </c:pt>
                <c:pt idx="365">
                  <c:v>9.373927743909988</c:v>
                </c:pt>
                <c:pt idx="366">
                  <c:v>9.367265743725957</c:v>
                </c:pt>
                <c:pt idx="367">
                  <c:v>9.3606213815102457</c:v>
                </c:pt>
                <c:pt idx="368">
                  <c:v>9.3539944456646911</c:v>
                </c:pt>
                <c:pt idx="369">
                  <c:v>9.3473847277135391</c:v>
                </c:pt>
                <c:pt idx="370">
                  <c:v>9.3407920222523462</c:v>
                </c:pt>
                <c:pt idx="371">
                  <c:v>9.3342161268978412</c:v>
                </c:pt>
                <c:pt idx="372">
                  <c:v>9.3276568422387012</c:v>
                </c:pt>
                <c:pt idx="373">
                  <c:v>9.3211139717872928</c:v>
                </c:pt>
                <c:pt idx="374">
                  <c:v>9.3145873219322972</c:v>
                </c:pt>
                <c:pt idx="375">
                  <c:v>9.3080767018922046</c:v>
                </c:pt>
                <c:pt idx="376">
                  <c:v>9.301581923669703</c:v>
                </c:pt>
                <c:pt idx="377">
                  <c:v>9.2951028020069053</c:v>
                </c:pt>
                <c:pt idx="378">
                  <c:v>9.2886391543413893</c:v>
                </c:pt>
                <c:pt idx="379">
                  <c:v>9.2821908007630647</c:v>
                </c:pt>
                <c:pt idx="380">
                  <c:v>9.2757575639718315</c:v>
                </c:pt>
                <c:pt idx="381">
                  <c:v>9.2693392692360117</c:v>
                </c:pt>
                <c:pt idx="382">
                  <c:v>9.2629357443515463</c:v>
                </c:pt>
                <c:pt idx="383">
                  <c:v>9.2565468196019314</c:v>
                </c:pt>
                <c:pt idx="384">
                  <c:v>9.2501723277188823</c:v>
                </c:pt>
                <c:pt idx="385">
                  <c:v>9.2438121038437249</c:v>
                </c:pt>
                <c:pt idx="386">
                  <c:v>9.2374659854894698</c:v>
                </c:pt>
                <c:pt idx="387">
                  <c:v>9.2311338125035789</c:v>
                </c:pt>
                <c:pt idx="388">
                  <c:v>9.2248154270313947</c:v>
                </c:pt>
                <c:pt idx="389">
                  <c:v>9.2185106734802389</c:v>
                </c:pt>
                <c:pt idx="390">
                  <c:v>9.2122193984841445</c:v>
                </c:pt>
                <c:pt idx="391">
                  <c:v>9.2059414508692132</c:v>
                </c:pt>
                <c:pt idx="392">
                  <c:v>9.1996766816196072</c:v>
                </c:pt>
                <c:pt idx="393">
                  <c:v>9.1934249438441107</c:v>
                </c:pt>
                <c:pt idx="394">
                  <c:v>9.18718609274333</c:v>
                </c:pt>
                <c:pt idx="395">
                  <c:v>9.1809599855774291</c:v>
                </c:pt>
                <c:pt idx="396">
                  <c:v>9.1747464816344628</c:v>
                </c:pt>
                <c:pt idx="397">
                  <c:v>9.1685454421992496</c:v>
                </c:pt>
                <c:pt idx="398">
                  <c:v>9.1623567305228004</c:v>
                </c:pt>
                <c:pt idx="399">
                  <c:v>9.1561802117922575</c:v>
                </c:pt>
                <c:pt idx="400">
                  <c:v>9.150015753101405</c:v>
                </c:pt>
                <c:pt idx="401">
                  <c:v>9.1438632234216399</c:v>
                </c:pt>
                <c:pt idx="402">
                  <c:v>9.1377224935734684</c:v>
                </c:pt>
                <c:pt idx="403">
                  <c:v>9.131593436198516</c:v>
                </c:pt>
                <c:pt idx="404">
                  <c:v>9.1254759257319673</c:v>
                </c:pt>
                <c:pt idx="405">
                  <c:v>9.1193698383755333</c:v>
                </c:pt>
                <c:pt idx="406">
                  <c:v>9.113275052070847</c:v>
                </c:pt>
                <c:pt idx="407">
                  <c:v>9.1071914464733421</c:v>
                </c:pt>
                <c:pt idx="408">
                  <c:v>9.1011189029265438</c:v>
                </c:pt>
                <c:pt idx="409">
                  <c:v>9.0950573044368213</c:v>
                </c:pt>
                <c:pt idx="410">
                  <c:v>9.0890065356485703</c:v>
                </c:pt>
                <c:pt idx="411">
                  <c:v>9.0829664828197902</c:v>
                </c:pt>
                <c:pt idx="412">
                  <c:v>9.0769370337981083</c:v>
                </c:pt>
                <c:pt idx="413">
                  <c:v>9.0709180779971774</c:v>
                </c:pt>
                <c:pt idx="414">
                  <c:v>9.0649095063734961</c:v>
                </c:pt>
                <c:pt idx="415">
                  <c:v>9.058911211403581</c:v>
                </c:pt>
                <c:pt idx="416">
                  <c:v>9.0529230870615667</c:v>
                </c:pt>
                <c:pt idx="417">
                  <c:v>9.0469450287971398</c:v>
                </c:pt>
                <c:pt idx="418">
                  <c:v>9.0409769335138694</c:v>
                </c:pt>
                <c:pt idx="419">
                  <c:v>9.0350186995478641</c:v>
                </c:pt>
                <c:pt idx="420">
                  <c:v>9.0290702266468248</c:v>
                </c:pt>
                <c:pt idx="421">
                  <c:v>9.0231314159493934</c:v>
                </c:pt>
                <c:pt idx="422">
                  <c:v>9.0172021699648912</c:v>
                </c:pt>
                <c:pt idx="423">
                  <c:v>9.0112823925533405</c:v>
                </c:pt>
                <c:pt idx="424">
                  <c:v>9.0053719889058748</c:v>
                </c:pt>
                <c:pt idx="425">
                  <c:v>8.9994708655253906</c:v>
                </c:pt>
                <c:pt idx="426">
                  <c:v>8.9935789302075939</c:v>
                </c:pt>
                <c:pt idx="427">
                  <c:v>8.9876960920222935</c:v>
                </c:pt>
                <c:pt idx="428">
                  <c:v>8.98182226129504</c:v>
                </c:pt>
                <c:pt idx="429">
                  <c:v>8.9759573495890326</c:v>
                </c:pt>
                <c:pt idx="430">
                  <c:v>8.9701012696873299</c:v>
                </c:pt>
                <c:pt idx="431">
                  <c:v>8.9642539355753588</c:v>
                </c:pt>
                <c:pt idx="432">
                  <c:v>8.9584152624236761</c:v>
                </c:pt>
                <c:pt idx="433">
                  <c:v>8.9525851665710388</c:v>
                </c:pt>
                <c:pt idx="434">
                  <c:v>8.9467635655077125</c:v>
                </c:pt>
                <c:pt idx="435">
                  <c:v>8.9409503778590782</c:v>
                </c:pt>
                <c:pt idx="436">
                  <c:v>8.9351455233694725</c:v>
                </c:pt>
                <c:pt idx="437">
                  <c:v>8.9293489228863105</c:v>
                </c:pt>
                <c:pt idx="438">
                  <c:v>8.9235604983444219</c:v>
                </c:pt>
                <c:pt idx="439">
                  <c:v>8.9177801727506836</c:v>
                </c:pt>
                <c:pt idx="440">
                  <c:v>8.9120078701688588</c:v>
                </c:pt>
                <c:pt idx="441">
                  <c:v>8.90624351570467</c:v>
                </c:pt>
                <c:pt idx="442">
                  <c:v>8.9004870354911638</c:v>
                </c:pt>
                <c:pt idx="443">
                  <c:v>8.8947383566742086</c:v>
                </c:pt>
                <c:pt idx="444">
                  <c:v>8.8889974073983193</c:v>
                </c:pt>
                <c:pt idx="445">
                  <c:v>8.883264116792617</c:v>
                </c:pt>
                <c:pt idx="446">
                  <c:v>8.8775384149570797</c:v>
                </c:pt>
                <c:pt idx="447">
                  <c:v>8.8718202329489575</c:v>
                </c:pt>
                <c:pt idx="448">
                  <c:v>8.8661095027694063</c:v>
                </c:pt>
                <c:pt idx="449">
                  <c:v>8.8604061573503472</c:v>
                </c:pt>
                <c:pt idx="450">
                  <c:v>8.8547101305415143</c:v>
                </c:pt>
                <c:pt idx="451">
                  <c:v>8.8490213570976941</c:v>
                </c:pt>
                <c:pt idx="452">
                  <c:v>8.8433397726661784</c:v>
                </c:pt>
                <c:pt idx="453">
                  <c:v>8.8376653137744068</c:v>
                </c:pt>
                <c:pt idx="454">
                  <c:v>8.831997917817775</c:v>
                </c:pt>
                <c:pt idx="455">
                  <c:v>8.8263375230476555</c:v>
                </c:pt>
                <c:pt idx="456">
                  <c:v>8.8206840685595953</c:v>
                </c:pt>
                <c:pt idx="457">
                  <c:v>8.8150374942816772</c:v>
                </c:pt>
                <c:pt idx="458">
                  <c:v>8.8093977409630817</c:v>
                </c:pt>
                <c:pt idx="459">
                  <c:v>8.8037647501627863</c:v>
                </c:pt>
                <c:pt idx="460">
                  <c:v>8.7981384642384857</c:v>
                </c:pt>
                <c:pt idx="461">
                  <c:v>8.7925188263356215</c:v>
                </c:pt>
                <c:pt idx="462">
                  <c:v>8.7869057803766299</c:v>
                </c:pt>
                <c:pt idx="463">
                  <c:v>8.7812992710503082</c:v>
                </c:pt>
                <c:pt idx="464">
                  <c:v>8.7756992438013626</c:v>
                </c:pt>
                <c:pt idx="465">
                  <c:v>8.7701056448201058</c:v>
                </c:pt>
                <c:pt idx="466">
                  <c:v>8.7645184210323173</c:v>
                </c:pt>
                <c:pt idx="467">
                  <c:v>8.7589375200892281</c:v>
                </c:pt>
                <c:pt idx="468">
                  <c:v>8.7533628903576961</c:v>
                </c:pt>
                <c:pt idx="469">
                  <c:v>8.7477944809104713</c:v>
                </c:pt>
                <c:pt idx="470">
                  <c:v>8.7422322415166658</c:v>
                </c:pt>
                <c:pt idx="471">
                  <c:v>8.7366761226323124</c:v>
                </c:pt>
                <c:pt idx="472">
                  <c:v>8.7311260753910975</c:v>
                </c:pt>
                <c:pt idx="473">
                  <c:v>8.7255820515952056</c:v>
                </c:pt>
                <c:pt idx="474">
                  <c:v>8.7200440037063185</c:v>
                </c:pt>
                <c:pt idx="475">
                  <c:v>8.7145118848367176</c:v>
                </c:pt>
                <c:pt idx="476">
                  <c:v>8.7089856487405566</c:v>
                </c:pt>
                <c:pt idx="477">
                  <c:v>8.7034652498052285</c:v>
                </c:pt>
                <c:pt idx="478">
                  <c:v>8.6979506430428533</c:v>
                </c:pt>
                <c:pt idx="479">
                  <c:v>8.6924417840819324</c:v>
                </c:pt>
                <c:pt idx="480">
                  <c:v>8.6869386291590711</c:v>
                </c:pt>
                <c:pt idx="481">
                  <c:v>8.6814411351108554</c:v>
                </c:pt>
                <c:pt idx="482">
                  <c:v>8.6759492593658312</c:v>
                </c:pt>
                <c:pt idx="483">
                  <c:v>8.6704629599366054</c:v>
                </c:pt>
                <c:pt idx="484">
                  <c:v>8.6649821954120547</c:v>
                </c:pt>
                <c:pt idx="485">
                  <c:v>8.6595069249496444</c:v>
                </c:pt>
                <c:pt idx="486">
                  <c:v>8.65403710826787</c:v>
                </c:pt>
                <c:pt idx="487">
                  <c:v>8.6485727056387987</c:v>
                </c:pt>
                <c:pt idx="488">
                  <c:v>8.6431136778806987</c:v>
                </c:pt>
                <c:pt idx="489">
                  <c:v>8.6376599863508154</c:v>
                </c:pt>
                <c:pt idx="490">
                  <c:v>8.6322115929382033</c:v>
                </c:pt>
                <c:pt idx="491">
                  <c:v>8.6267684600566987</c:v>
                </c:pt>
                <c:pt idx="492">
                  <c:v>8.6213305506379605</c:v>
                </c:pt>
                <c:pt idx="493">
                  <c:v>8.6158978281246377</c:v>
                </c:pt>
                <c:pt idx="494">
                  <c:v>8.6104702564635982</c:v>
                </c:pt>
                <c:pt idx="495">
                  <c:v>8.6050478000992978</c:v>
                </c:pt>
                <c:pt idx="496">
                  <c:v>8.5996304239671932</c:v>
                </c:pt>
                <c:pt idx="497">
                  <c:v>8.594218093487294</c:v>
                </c:pt>
                <c:pt idx="498">
                  <c:v>8.5888107745577589</c:v>
                </c:pt>
                <c:pt idx="499">
                  <c:v>8.5834084335486285</c:v>
                </c:pt>
                <c:pt idx="500">
                  <c:v>8.5780110372956013</c:v>
                </c:pt>
                <c:pt idx="501">
                  <c:v>8.5726185530939265</c:v>
                </c:pt>
                <c:pt idx="502">
                  <c:v>8.567230948692373</c:v>
                </c:pt>
                <c:pt idx="503">
                  <c:v>8.5618481922872736</c:v>
                </c:pt>
                <c:pt idx="504">
                  <c:v>8.5564702525166574</c:v>
                </c:pt>
                <c:pt idx="505">
                  <c:v>8.5510970984544805</c:v>
                </c:pt>
                <c:pt idx="506">
                  <c:v>8.5457286996048918</c:v>
                </c:pt>
                <c:pt idx="507">
                  <c:v>8.5403650258966337</c:v>
                </c:pt>
                <c:pt idx="508">
                  <c:v>8.5350060476774647</c:v>
                </c:pt>
                <c:pt idx="509">
                  <c:v>8.5296517357087165</c:v>
                </c:pt>
                <c:pt idx="510">
                  <c:v>8.5243020611598617</c:v>
                </c:pt>
                <c:pt idx="511">
                  <c:v>8.5189569956032116</c:v>
                </c:pt>
                <c:pt idx="512">
                  <c:v>8.513616511008653</c:v>
                </c:pt>
                <c:pt idx="513">
                  <c:v>8.5082805797384644</c:v>
                </c:pt>
                <c:pt idx="514">
                  <c:v>8.5029491745422163</c:v>
                </c:pt>
                <c:pt idx="515">
                  <c:v>8.4976222685517175</c:v>
                </c:pt>
                <c:pt idx="516">
                  <c:v>8.4922998352760484</c:v>
                </c:pt>
                <c:pt idx="517">
                  <c:v>8.486981848596642</c:v>
                </c:pt>
                <c:pt idx="518">
                  <c:v>8.4816682827624703</c:v>
                </c:pt>
                <c:pt idx="519">
                  <c:v>8.4763591123852411</c:v>
                </c:pt>
                <c:pt idx="520">
                  <c:v>8.4710543124347062</c:v>
                </c:pt>
                <c:pt idx="521">
                  <c:v>8.4657538582340024</c:v>
                </c:pt>
                <c:pt idx="522">
                  <c:v>8.4604577254550719</c:v>
                </c:pt>
                <c:pt idx="523">
                  <c:v>8.4551658901141398</c:v>
                </c:pt>
                <c:pt idx="524">
                  <c:v>8.4498783285672499</c:v>
                </c:pt>
                <c:pt idx="525">
                  <c:v>8.4445950175058577</c:v>
                </c:pt>
                <c:pt idx="526">
                  <c:v>8.439315933952491</c:v>
                </c:pt>
                <c:pt idx="527">
                  <c:v>8.4340410552564578</c:v>
                </c:pt>
                <c:pt idx="528">
                  <c:v>8.4287703590896204</c:v>
                </c:pt>
                <c:pt idx="529">
                  <c:v>8.423503823442223</c:v>
                </c:pt>
                <c:pt idx="530">
                  <c:v>8.4182414266187582</c:v>
                </c:pt>
                <c:pt idx="531">
                  <c:v>8.4129831472339269</c:v>
                </c:pt>
                <c:pt idx="532">
                  <c:v>8.4077289642086068</c:v>
                </c:pt>
                <c:pt idx="533">
                  <c:v>8.4024788567659066</c:v>
                </c:pt>
                <c:pt idx="534">
                  <c:v>8.3972328044272579</c:v>
                </c:pt>
                <c:pt idx="535">
                  <c:v>8.3919907870085559</c:v>
                </c:pt>
                <c:pt idx="536">
                  <c:v>8.386752784616359</c:v>
                </c:pt>
                <c:pt idx="537">
                  <c:v>8.3815187776441444</c:v>
                </c:pt>
                <c:pt idx="538">
                  <c:v>8.3762887467685854</c:v>
                </c:pt>
                <c:pt idx="539">
                  <c:v>8.3710626729459108</c:v>
                </c:pt>
                <c:pt idx="540">
                  <c:v>8.3658405374082871</c:v>
                </c:pt>
                <c:pt idx="541">
                  <c:v>8.3606223216602586</c:v>
                </c:pt>
                <c:pt idx="542">
                  <c:v>8.3554080074752388</c:v>
                </c:pt>
                <c:pt idx="543">
                  <c:v>8.3501975768920325</c:v>
                </c:pt>
                <c:pt idx="544">
                  <c:v>8.3449910122114179</c:v>
                </c:pt>
                <c:pt idx="545">
                  <c:v>8.3397882959927632</c:v>
                </c:pt>
                <c:pt idx="546">
                  <c:v>8.334589411050688</c:v>
                </c:pt>
                <c:pt idx="547">
                  <c:v>8.3293943404517758</c:v>
                </c:pt>
                <c:pt idx="548">
                  <c:v>8.3242030675113234</c:v>
                </c:pt>
                <c:pt idx="549">
                  <c:v>8.3190155757901252</c:v>
                </c:pt>
                <c:pt idx="550">
                  <c:v>8.3138318490913079</c:v>
                </c:pt>
                <c:pt idx="551">
                  <c:v>8.3086518714572133</c:v>
                </c:pt>
                <c:pt idx="552">
                  <c:v>8.3034756271663017</c:v>
                </c:pt>
                <c:pt idx="553">
                  <c:v>8.2983031007301076</c:v>
                </c:pt>
                <c:pt idx="554">
                  <c:v>8.2931342768902301</c:v>
                </c:pt>
                <c:pt idx="555">
                  <c:v>8.287969140615365</c:v>
                </c:pt>
                <c:pt idx="556">
                  <c:v>8.2828076770983827</c:v>
                </c:pt>
                <c:pt idx="557">
                  <c:v>8.2776498717534128</c:v>
                </c:pt>
                <c:pt idx="558">
                  <c:v>8.272495710213013</c:v>
                </c:pt>
                <c:pt idx="559">
                  <c:v>8.2673451783253142</c:v>
                </c:pt>
                <c:pt idx="560">
                  <c:v>8.2621982621512782</c:v>
                </c:pt>
                <c:pt idx="561">
                  <c:v>8.25705494796191</c:v>
                </c:pt>
                <c:pt idx="562">
                  <c:v>8.2519152222355672</c:v>
                </c:pt>
                <c:pt idx="563">
                  <c:v>8.2467790716552667</c:v>
                </c:pt>
                <c:pt idx="564">
                  <c:v>8.241646483106047</c:v>
                </c:pt>
                <c:pt idx="565">
                  <c:v>8.2365174436723443</c:v>
                </c:pt>
                <c:pt idx="566">
                  <c:v>8.2313919406354259</c:v>
                </c:pt>
                <c:pt idx="567">
                  <c:v>8.2262699614708303</c:v>
                </c:pt>
                <c:pt idx="568">
                  <c:v>8.221151493845861</c:v>
                </c:pt>
                <c:pt idx="569">
                  <c:v>8.2160365256170991</c:v>
                </c:pt>
                <c:pt idx="570">
                  <c:v>8.2109250448279454</c:v>
                </c:pt>
                <c:pt idx="571">
                  <c:v>8.2058170397062113</c:v>
                </c:pt>
                <c:pt idx="572">
                  <c:v>8.2007124986617104</c:v>
                </c:pt>
                <c:pt idx="573">
                  <c:v>8.1956114102839184</c:v>
                </c:pt>
                <c:pt idx="574">
                  <c:v>8.1905137633396219</c:v>
                </c:pt>
                <c:pt idx="575">
                  <c:v>8.1854195467706212</c:v>
                </c:pt>
                <c:pt idx="576">
                  <c:v>8.1803287496914621</c:v>
                </c:pt>
                <c:pt idx="577">
                  <c:v>8.1752413613871813</c:v>
                </c:pt>
                <c:pt idx="578">
                  <c:v>8.1701573713110989</c:v>
                </c:pt>
                <c:pt idx="579">
                  <c:v>8.1650767690826189</c:v>
                </c:pt>
                <c:pt idx="580">
                  <c:v>8.1599995444850748</c:v>
                </c:pt>
                <c:pt idx="581">
                  <c:v>8.1549256874635798</c:v>
                </c:pt>
                <c:pt idx="582">
                  <c:v>8.1498551881229364</c:v>
                </c:pt>
                <c:pt idx="583">
                  <c:v>8.1447880367255365</c:v>
                </c:pt>
                <c:pt idx="584">
                  <c:v>8.1397242236893117</c:v>
                </c:pt>
                <c:pt idx="585">
                  <c:v>8.1346637395856991</c:v>
                </c:pt>
                <c:pt idx="586">
                  <c:v>8.1296065751376396</c:v>
                </c:pt>
                <c:pt idx="587">
                  <c:v>8.1245527212175865</c:v>
                </c:pt>
                <c:pt idx="588">
                  <c:v>8.1195021688455498</c:v>
                </c:pt>
                <c:pt idx="589">
                  <c:v>8.1144549091871685</c:v>
                </c:pt>
                <c:pt idx="590">
                  <c:v>8.1094109335517999</c:v>
                </c:pt>
                <c:pt idx="591">
                  <c:v>8.1043702333906218</c:v>
                </c:pt>
                <c:pt idx="592">
                  <c:v>8.0993328002947891</c:v>
                </c:pt>
                <c:pt idx="593">
                  <c:v>8.0942986259935719</c:v>
                </c:pt>
                <c:pt idx="594">
                  <c:v>8.0892677023525543</c:v>
                </c:pt>
                <c:pt idx="595">
                  <c:v>8.0842400213718371</c:v>
                </c:pt>
                <c:pt idx="596">
                  <c:v>8.0792155751842483</c:v>
                </c:pt>
                <c:pt idx="597">
                  <c:v>8.0741943560536118</c:v>
                </c:pt>
                <c:pt idx="598">
                  <c:v>8.0691763563730081</c:v>
                </c:pt>
                <c:pt idx="599">
                  <c:v>8.0641615686630672</c:v>
                </c:pt>
                <c:pt idx="600">
                  <c:v>8.0591499855702722</c:v>
                </c:pt>
                <c:pt idx="601">
                  <c:v>8.0541415998653072</c:v>
                </c:pt>
                <c:pt idx="602">
                  <c:v>8.0491364044413931</c:v>
                </c:pt>
                <c:pt idx="603">
                  <c:v>8.044134392312678</c:v>
                </c:pt>
                <c:pt idx="604">
                  <c:v>8.0391355566126101</c:v>
                </c:pt>
                <c:pt idx="605">
                  <c:v>8.0341398905923622</c:v>
                </c:pt>
                <c:pt idx="606">
                  <c:v>8.0291473876192683</c:v>
                </c:pt>
                <c:pt idx="607">
                  <c:v>8.0241580411752569</c:v>
                </c:pt>
                <c:pt idx="608">
                  <c:v>8.0191718448553395</c:v>
                </c:pt>
                <c:pt idx="609">
                  <c:v>8.014188792366074</c:v>
                </c:pt>
                <c:pt idx="610">
                  <c:v>8.0092088775241024</c:v>
                </c:pt>
                <c:pt idx="611">
                  <c:v>8.0042320942546485</c:v>
                </c:pt>
                <c:pt idx="612">
                  <c:v>7.9992584365900772</c:v>
                </c:pt>
                <c:pt idx="613">
                  <c:v>7.9942878986684356</c:v>
                </c:pt>
                <c:pt idx="614">
                  <c:v>7.9893204747320556</c:v>
                </c:pt>
                <c:pt idx="615">
                  <c:v>7.9843561591261221</c:v>
                </c:pt>
                <c:pt idx="616">
                  <c:v>7.9793949462973028</c:v>
                </c:pt>
                <c:pt idx="617">
                  <c:v>7.9744368307923708</c:v>
                </c:pt>
                <c:pt idx="618">
                  <c:v>7.9694818072568445</c:v>
                </c:pt>
                <c:pt idx="619">
                  <c:v>7.96452987043366</c:v>
                </c:pt>
                <c:pt idx="620">
                  <c:v>7.9595810151618327</c:v>
                </c:pt>
                <c:pt idx="621">
                  <c:v>7.9546352363751627</c:v>
                </c:pt>
                <c:pt idx="622">
                  <c:v>7.9496925291009362</c:v>
                </c:pt>
                <c:pt idx="623">
                  <c:v>7.9447528884586571</c:v>
                </c:pt>
                <c:pt idx="624">
                  <c:v>7.9398163096587826</c:v>
                </c:pt>
                <c:pt idx="625">
                  <c:v>7.9348827880014792</c:v>
                </c:pt>
                <c:pt idx="626">
                  <c:v>7.9299523188753867</c:v>
                </c:pt>
                <c:pt idx="627">
                  <c:v>7.9250248977564102</c:v>
                </c:pt>
                <c:pt idx="628">
                  <c:v>7.9201005202065158</c:v>
                </c:pt>
                <c:pt idx="629">
                  <c:v>7.9151791818725474</c:v>
                </c:pt>
                <c:pt idx="630">
                  <c:v>7.9102608784850528</c:v>
                </c:pt>
                <c:pt idx="631">
                  <c:v>7.9053456058571161</c:v>
                </c:pt>
                <c:pt idx="632">
                  <c:v>7.9004333598832357</c:v>
                </c:pt>
                <c:pt idx="633">
                  <c:v>7.8955241365381656</c:v>
                </c:pt>
                <c:pt idx="634">
                  <c:v>7.8906179318758198</c:v>
                </c:pt>
                <c:pt idx="635">
                  <c:v>7.885714742028167</c:v>
                </c:pt>
                <c:pt idx="636">
                  <c:v>7.880814563204126</c:v>
                </c:pt>
                <c:pt idx="637">
                  <c:v>7.8759173916884997</c:v>
                </c:pt>
                <c:pt idx="638">
                  <c:v>7.8710232238409077</c:v>
                </c:pt>
                <c:pt idx="639">
                  <c:v>7.8661320560947345</c:v>
                </c:pt>
                <c:pt idx="640">
                  <c:v>7.8612438849560942</c:v>
                </c:pt>
                <c:pt idx="641">
                  <c:v>7.8563587070027925</c:v>
                </c:pt>
                <c:pt idx="642">
                  <c:v>7.8514765188833202</c:v>
                </c:pt>
                <c:pt idx="643">
                  <c:v>7.8465973173158563</c:v>
                </c:pt>
                <c:pt idx="644">
                  <c:v>7.8417210990872679</c:v>
                </c:pt>
                <c:pt idx="645">
                  <c:v>7.8368478610521315</c:v>
                </c:pt>
                <c:pt idx="646">
                  <c:v>7.8319776001317667</c:v>
                </c:pt>
                <c:pt idx="647">
                  <c:v>7.8271103133132947</c:v>
                </c:pt>
                <c:pt idx="648">
                  <c:v>7.82224599764867</c:v>
                </c:pt>
                <c:pt idx="649">
                  <c:v>7.8173846502537661</c:v>
                </c:pt>
                <c:pt idx="650">
                  <c:v>7.8125262683074421</c:v>
                </c:pt>
                <c:pt idx="651">
                  <c:v>7.8076708490506466</c:v>
                </c:pt>
                <c:pt idx="652">
                  <c:v>7.8028183897855037</c:v>
                </c:pt>
                <c:pt idx="653">
                  <c:v>7.7979688878744238</c:v>
                </c:pt>
                <c:pt idx="654">
                  <c:v>7.7931223407392345</c:v>
                </c:pt>
                <c:pt idx="655">
                  <c:v>7.7882787458603158</c:v>
                </c:pt>
                <c:pt idx="656">
                  <c:v>7.783438100775717</c:v>
                </c:pt>
                <c:pt idx="657">
                  <c:v>7.7786004030803415</c:v>
                </c:pt>
                <c:pt idx="658">
                  <c:v>7.7737656504250836</c:v>
                </c:pt>
                <c:pt idx="659">
                  <c:v>7.7689338405160235</c:v>
                </c:pt>
                <c:pt idx="660">
                  <c:v>7.7641049711135839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'確認 Graph(Vin)'!$D$4</c:f>
              <c:strCache>
                <c:ptCount val="1"/>
                <c:pt idx="0">
                  <c:v>Vin(typ)</c:v>
                </c:pt>
              </c:strCache>
            </c:strRef>
          </c:tx>
          <c:spPr>
            <a:ln w="25400">
              <a:solidFill>
                <a:srgbClr val="ED7D31"/>
              </a:solidFill>
              <a:prstDash val="solid"/>
            </a:ln>
          </c:spPr>
          <c:marker>
            <c:symbol val="none"/>
          </c:marker>
          <c:xVal>
            <c:numRef>
              <c:f>'確認 Graph(Vin)'!$B$5:$B$665</c:f>
              <c:numCache>
                <c:formatCode>General</c:formatCode>
                <c:ptCount val="661"/>
                <c:pt idx="0">
                  <c:v>20</c:v>
                </c:pt>
                <c:pt idx="1">
                  <c:v>20.5</c:v>
                </c:pt>
                <c:pt idx="2">
                  <c:v>21</c:v>
                </c:pt>
                <c:pt idx="3">
                  <c:v>21.5</c:v>
                </c:pt>
                <c:pt idx="4">
                  <c:v>22</c:v>
                </c:pt>
                <c:pt idx="5">
                  <c:v>22.5</c:v>
                </c:pt>
                <c:pt idx="6">
                  <c:v>23</c:v>
                </c:pt>
                <c:pt idx="7">
                  <c:v>23.5</c:v>
                </c:pt>
                <c:pt idx="8">
                  <c:v>24</c:v>
                </c:pt>
                <c:pt idx="9">
                  <c:v>24.5</c:v>
                </c:pt>
                <c:pt idx="10">
                  <c:v>25</c:v>
                </c:pt>
                <c:pt idx="11">
                  <c:v>25.5</c:v>
                </c:pt>
                <c:pt idx="12">
                  <c:v>26</c:v>
                </c:pt>
                <c:pt idx="13">
                  <c:v>26.5</c:v>
                </c:pt>
                <c:pt idx="14">
                  <c:v>27</c:v>
                </c:pt>
                <c:pt idx="15">
                  <c:v>27.5</c:v>
                </c:pt>
                <c:pt idx="16">
                  <c:v>28</c:v>
                </c:pt>
                <c:pt idx="17">
                  <c:v>28.5</c:v>
                </c:pt>
                <c:pt idx="18">
                  <c:v>29</c:v>
                </c:pt>
                <c:pt idx="19">
                  <c:v>29.5</c:v>
                </c:pt>
                <c:pt idx="20">
                  <c:v>30</c:v>
                </c:pt>
                <c:pt idx="21">
                  <c:v>30.5</c:v>
                </c:pt>
                <c:pt idx="22">
                  <c:v>31</c:v>
                </c:pt>
                <c:pt idx="23">
                  <c:v>31.5</c:v>
                </c:pt>
                <c:pt idx="24">
                  <c:v>32</c:v>
                </c:pt>
                <c:pt idx="25">
                  <c:v>32.5</c:v>
                </c:pt>
                <c:pt idx="26">
                  <c:v>33</c:v>
                </c:pt>
                <c:pt idx="27">
                  <c:v>33.5</c:v>
                </c:pt>
                <c:pt idx="28">
                  <c:v>34</c:v>
                </c:pt>
                <c:pt idx="29">
                  <c:v>34.5</c:v>
                </c:pt>
                <c:pt idx="30">
                  <c:v>35</c:v>
                </c:pt>
                <c:pt idx="31">
                  <c:v>35.5</c:v>
                </c:pt>
                <c:pt idx="32">
                  <c:v>36</c:v>
                </c:pt>
                <c:pt idx="33">
                  <c:v>36.5</c:v>
                </c:pt>
                <c:pt idx="34">
                  <c:v>37</c:v>
                </c:pt>
                <c:pt idx="35">
                  <c:v>37.5</c:v>
                </c:pt>
                <c:pt idx="36">
                  <c:v>38</c:v>
                </c:pt>
                <c:pt idx="37">
                  <c:v>38.5</c:v>
                </c:pt>
                <c:pt idx="38">
                  <c:v>39</c:v>
                </c:pt>
                <c:pt idx="39">
                  <c:v>39.5</c:v>
                </c:pt>
                <c:pt idx="40">
                  <c:v>40</c:v>
                </c:pt>
                <c:pt idx="41">
                  <c:v>40.5</c:v>
                </c:pt>
                <c:pt idx="42">
                  <c:v>41</c:v>
                </c:pt>
                <c:pt idx="43">
                  <c:v>41.5</c:v>
                </c:pt>
                <c:pt idx="44">
                  <c:v>42</c:v>
                </c:pt>
                <c:pt idx="45">
                  <c:v>42.5</c:v>
                </c:pt>
                <c:pt idx="46">
                  <c:v>43</c:v>
                </c:pt>
                <c:pt idx="47">
                  <c:v>43.5</c:v>
                </c:pt>
                <c:pt idx="48">
                  <c:v>44</c:v>
                </c:pt>
                <c:pt idx="49">
                  <c:v>44.5</c:v>
                </c:pt>
                <c:pt idx="50">
                  <c:v>45</c:v>
                </c:pt>
                <c:pt idx="51">
                  <c:v>45.5</c:v>
                </c:pt>
                <c:pt idx="52">
                  <c:v>46</c:v>
                </c:pt>
                <c:pt idx="53">
                  <c:v>46.5</c:v>
                </c:pt>
                <c:pt idx="54">
                  <c:v>47</c:v>
                </c:pt>
                <c:pt idx="55">
                  <c:v>47.5</c:v>
                </c:pt>
                <c:pt idx="56">
                  <c:v>48</c:v>
                </c:pt>
                <c:pt idx="57">
                  <c:v>48.5</c:v>
                </c:pt>
                <c:pt idx="58">
                  <c:v>49</c:v>
                </c:pt>
                <c:pt idx="59">
                  <c:v>49.5</c:v>
                </c:pt>
                <c:pt idx="60">
                  <c:v>50</c:v>
                </c:pt>
                <c:pt idx="61">
                  <c:v>50.5</c:v>
                </c:pt>
                <c:pt idx="62">
                  <c:v>51</c:v>
                </c:pt>
                <c:pt idx="63">
                  <c:v>51.5</c:v>
                </c:pt>
                <c:pt idx="64">
                  <c:v>52</c:v>
                </c:pt>
                <c:pt idx="65">
                  <c:v>52.5</c:v>
                </c:pt>
                <c:pt idx="66">
                  <c:v>53</c:v>
                </c:pt>
                <c:pt idx="67">
                  <c:v>53.5</c:v>
                </c:pt>
                <c:pt idx="68">
                  <c:v>54</c:v>
                </c:pt>
                <c:pt idx="69">
                  <c:v>54.5</c:v>
                </c:pt>
                <c:pt idx="70">
                  <c:v>55</c:v>
                </c:pt>
                <c:pt idx="71">
                  <c:v>55.5</c:v>
                </c:pt>
                <c:pt idx="72">
                  <c:v>56</c:v>
                </c:pt>
                <c:pt idx="73">
                  <c:v>56.5</c:v>
                </c:pt>
                <c:pt idx="74">
                  <c:v>57</c:v>
                </c:pt>
                <c:pt idx="75">
                  <c:v>57.5</c:v>
                </c:pt>
                <c:pt idx="76">
                  <c:v>58</c:v>
                </c:pt>
                <c:pt idx="77">
                  <c:v>58.5</c:v>
                </c:pt>
                <c:pt idx="78">
                  <c:v>59</c:v>
                </c:pt>
                <c:pt idx="79">
                  <c:v>59.5</c:v>
                </c:pt>
                <c:pt idx="80">
                  <c:v>60</c:v>
                </c:pt>
                <c:pt idx="81">
                  <c:v>60.5</c:v>
                </c:pt>
                <c:pt idx="82">
                  <c:v>61</c:v>
                </c:pt>
                <c:pt idx="83">
                  <c:v>61.5</c:v>
                </c:pt>
                <c:pt idx="84">
                  <c:v>62</c:v>
                </c:pt>
                <c:pt idx="85">
                  <c:v>62.5</c:v>
                </c:pt>
                <c:pt idx="86">
                  <c:v>63</c:v>
                </c:pt>
                <c:pt idx="87">
                  <c:v>63.5</c:v>
                </c:pt>
                <c:pt idx="88">
                  <c:v>64</c:v>
                </c:pt>
                <c:pt idx="89">
                  <c:v>64.5</c:v>
                </c:pt>
                <c:pt idx="90">
                  <c:v>65</c:v>
                </c:pt>
                <c:pt idx="91">
                  <c:v>65.5</c:v>
                </c:pt>
                <c:pt idx="92">
                  <c:v>66</c:v>
                </c:pt>
                <c:pt idx="93">
                  <c:v>66.5</c:v>
                </c:pt>
                <c:pt idx="94">
                  <c:v>67</c:v>
                </c:pt>
                <c:pt idx="95">
                  <c:v>67.5</c:v>
                </c:pt>
                <c:pt idx="96">
                  <c:v>68</c:v>
                </c:pt>
                <c:pt idx="97">
                  <c:v>68.5</c:v>
                </c:pt>
                <c:pt idx="98">
                  <c:v>69</c:v>
                </c:pt>
                <c:pt idx="99">
                  <c:v>69.5</c:v>
                </c:pt>
                <c:pt idx="100">
                  <c:v>70</c:v>
                </c:pt>
                <c:pt idx="101">
                  <c:v>70.5</c:v>
                </c:pt>
                <c:pt idx="102">
                  <c:v>71</c:v>
                </c:pt>
                <c:pt idx="103">
                  <c:v>71.5</c:v>
                </c:pt>
                <c:pt idx="104">
                  <c:v>72</c:v>
                </c:pt>
                <c:pt idx="105">
                  <c:v>72.5</c:v>
                </c:pt>
                <c:pt idx="106">
                  <c:v>73</c:v>
                </c:pt>
                <c:pt idx="107">
                  <c:v>73.5</c:v>
                </c:pt>
                <c:pt idx="108">
                  <c:v>74</c:v>
                </c:pt>
                <c:pt idx="109">
                  <c:v>74.5</c:v>
                </c:pt>
                <c:pt idx="110">
                  <c:v>75</c:v>
                </c:pt>
                <c:pt idx="111">
                  <c:v>75.5</c:v>
                </c:pt>
                <c:pt idx="112">
                  <c:v>76</c:v>
                </c:pt>
                <c:pt idx="113">
                  <c:v>76.5</c:v>
                </c:pt>
                <c:pt idx="114">
                  <c:v>77</c:v>
                </c:pt>
                <c:pt idx="115">
                  <c:v>77.5</c:v>
                </c:pt>
                <c:pt idx="116">
                  <c:v>78</c:v>
                </c:pt>
                <c:pt idx="117">
                  <c:v>78.5</c:v>
                </c:pt>
                <c:pt idx="118">
                  <c:v>79</c:v>
                </c:pt>
                <c:pt idx="119">
                  <c:v>79.5</c:v>
                </c:pt>
                <c:pt idx="120">
                  <c:v>80</c:v>
                </c:pt>
                <c:pt idx="121">
                  <c:v>80.5</c:v>
                </c:pt>
                <c:pt idx="122">
                  <c:v>81</c:v>
                </c:pt>
                <c:pt idx="123">
                  <c:v>81.5</c:v>
                </c:pt>
                <c:pt idx="124">
                  <c:v>82</c:v>
                </c:pt>
                <c:pt idx="125">
                  <c:v>82.5</c:v>
                </c:pt>
                <c:pt idx="126">
                  <c:v>83</c:v>
                </c:pt>
                <c:pt idx="127">
                  <c:v>83.5</c:v>
                </c:pt>
                <c:pt idx="128">
                  <c:v>84</c:v>
                </c:pt>
                <c:pt idx="129">
                  <c:v>84.5</c:v>
                </c:pt>
                <c:pt idx="130">
                  <c:v>85</c:v>
                </c:pt>
                <c:pt idx="131">
                  <c:v>85.5</c:v>
                </c:pt>
                <c:pt idx="132">
                  <c:v>86</c:v>
                </c:pt>
                <c:pt idx="133">
                  <c:v>86.5</c:v>
                </c:pt>
                <c:pt idx="134">
                  <c:v>87</c:v>
                </c:pt>
                <c:pt idx="135">
                  <c:v>87.5</c:v>
                </c:pt>
                <c:pt idx="136">
                  <c:v>88</c:v>
                </c:pt>
                <c:pt idx="137">
                  <c:v>88.5</c:v>
                </c:pt>
                <c:pt idx="138">
                  <c:v>89</c:v>
                </c:pt>
                <c:pt idx="139">
                  <c:v>89.5</c:v>
                </c:pt>
                <c:pt idx="140">
                  <c:v>90</c:v>
                </c:pt>
                <c:pt idx="141">
                  <c:v>90.5</c:v>
                </c:pt>
                <c:pt idx="142">
                  <c:v>91</c:v>
                </c:pt>
                <c:pt idx="143">
                  <c:v>91.5</c:v>
                </c:pt>
                <c:pt idx="144">
                  <c:v>92</c:v>
                </c:pt>
                <c:pt idx="145">
                  <c:v>92.5</c:v>
                </c:pt>
                <c:pt idx="146">
                  <c:v>93</c:v>
                </c:pt>
                <c:pt idx="147">
                  <c:v>93.5</c:v>
                </c:pt>
                <c:pt idx="148">
                  <c:v>94</c:v>
                </c:pt>
                <c:pt idx="149">
                  <c:v>94.5</c:v>
                </c:pt>
                <c:pt idx="150">
                  <c:v>95</c:v>
                </c:pt>
                <c:pt idx="151">
                  <c:v>95.5</c:v>
                </c:pt>
                <c:pt idx="152">
                  <c:v>96</c:v>
                </c:pt>
                <c:pt idx="153">
                  <c:v>96.5</c:v>
                </c:pt>
                <c:pt idx="154">
                  <c:v>97</c:v>
                </c:pt>
                <c:pt idx="155">
                  <c:v>97.5</c:v>
                </c:pt>
                <c:pt idx="156">
                  <c:v>98</c:v>
                </c:pt>
                <c:pt idx="157">
                  <c:v>98.5</c:v>
                </c:pt>
                <c:pt idx="158">
                  <c:v>99</c:v>
                </c:pt>
                <c:pt idx="159">
                  <c:v>99.5</c:v>
                </c:pt>
                <c:pt idx="160">
                  <c:v>100</c:v>
                </c:pt>
                <c:pt idx="161">
                  <c:v>100.5</c:v>
                </c:pt>
                <c:pt idx="162">
                  <c:v>101</c:v>
                </c:pt>
                <c:pt idx="163">
                  <c:v>101.5</c:v>
                </c:pt>
                <c:pt idx="164">
                  <c:v>102</c:v>
                </c:pt>
                <c:pt idx="165">
                  <c:v>102.5</c:v>
                </c:pt>
                <c:pt idx="166">
                  <c:v>103</c:v>
                </c:pt>
                <c:pt idx="167">
                  <c:v>103.5</c:v>
                </c:pt>
                <c:pt idx="168">
                  <c:v>104</c:v>
                </c:pt>
                <c:pt idx="169">
                  <c:v>104.5</c:v>
                </c:pt>
                <c:pt idx="170">
                  <c:v>105</c:v>
                </c:pt>
                <c:pt idx="171">
                  <c:v>105.5</c:v>
                </c:pt>
                <c:pt idx="172">
                  <c:v>106</c:v>
                </c:pt>
                <c:pt idx="173">
                  <c:v>106.5</c:v>
                </c:pt>
                <c:pt idx="174">
                  <c:v>107</c:v>
                </c:pt>
                <c:pt idx="175">
                  <c:v>107.5</c:v>
                </c:pt>
                <c:pt idx="176">
                  <c:v>108</c:v>
                </c:pt>
                <c:pt idx="177">
                  <c:v>108.5</c:v>
                </c:pt>
                <c:pt idx="178">
                  <c:v>109</c:v>
                </c:pt>
                <c:pt idx="179">
                  <c:v>109.5</c:v>
                </c:pt>
                <c:pt idx="180">
                  <c:v>110</c:v>
                </c:pt>
                <c:pt idx="181">
                  <c:v>110.5</c:v>
                </c:pt>
                <c:pt idx="182">
                  <c:v>111</c:v>
                </c:pt>
                <c:pt idx="183">
                  <c:v>111.5</c:v>
                </c:pt>
                <c:pt idx="184">
                  <c:v>112</c:v>
                </c:pt>
                <c:pt idx="185">
                  <c:v>112.5</c:v>
                </c:pt>
                <c:pt idx="186">
                  <c:v>113</c:v>
                </c:pt>
                <c:pt idx="187">
                  <c:v>113.5</c:v>
                </c:pt>
                <c:pt idx="188">
                  <c:v>114</c:v>
                </c:pt>
                <c:pt idx="189">
                  <c:v>114.5</c:v>
                </c:pt>
                <c:pt idx="190">
                  <c:v>115</c:v>
                </c:pt>
                <c:pt idx="191">
                  <c:v>115.5</c:v>
                </c:pt>
                <c:pt idx="192">
                  <c:v>116</c:v>
                </c:pt>
                <c:pt idx="193">
                  <c:v>116.5</c:v>
                </c:pt>
                <c:pt idx="194">
                  <c:v>117</c:v>
                </c:pt>
                <c:pt idx="195">
                  <c:v>117.5</c:v>
                </c:pt>
                <c:pt idx="196">
                  <c:v>118</c:v>
                </c:pt>
                <c:pt idx="197">
                  <c:v>118.5</c:v>
                </c:pt>
                <c:pt idx="198">
                  <c:v>119</c:v>
                </c:pt>
                <c:pt idx="199">
                  <c:v>119.5</c:v>
                </c:pt>
                <c:pt idx="200">
                  <c:v>120</c:v>
                </c:pt>
                <c:pt idx="201">
                  <c:v>120.5</c:v>
                </c:pt>
                <c:pt idx="202">
                  <c:v>121</c:v>
                </c:pt>
                <c:pt idx="203">
                  <c:v>121.5</c:v>
                </c:pt>
                <c:pt idx="204">
                  <c:v>122</c:v>
                </c:pt>
                <c:pt idx="205">
                  <c:v>122.5</c:v>
                </c:pt>
                <c:pt idx="206">
                  <c:v>123</c:v>
                </c:pt>
                <c:pt idx="207">
                  <c:v>123.5</c:v>
                </c:pt>
                <c:pt idx="208">
                  <c:v>124</c:v>
                </c:pt>
                <c:pt idx="209">
                  <c:v>124.5</c:v>
                </c:pt>
                <c:pt idx="210">
                  <c:v>125</c:v>
                </c:pt>
                <c:pt idx="211">
                  <c:v>125.5</c:v>
                </c:pt>
                <c:pt idx="212">
                  <c:v>126</c:v>
                </c:pt>
                <c:pt idx="213">
                  <c:v>126.5</c:v>
                </c:pt>
                <c:pt idx="214">
                  <c:v>127</c:v>
                </c:pt>
                <c:pt idx="215">
                  <c:v>127.5</c:v>
                </c:pt>
                <c:pt idx="216">
                  <c:v>128</c:v>
                </c:pt>
                <c:pt idx="217">
                  <c:v>128.5</c:v>
                </c:pt>
                <c:pt idx="218">
                  <c:v>129</c:v>
                </c:pt>
                <c:pt idx="219">
                  <c:v>129.5</c:v>
                </c:pt>
                <c:pt idx="220">
                  <c:v>130</c:v>
                </c:pt>
                <c:pt idx="221">
                  <c:v>130.5</c:v>
                </c:pt>
                <c:pt idx="222">
                  <c:v>131</c:v>
                </c:pt>
                <c:pt idx="223">
                  <c:v>131.5</c:v>
                </c:pt>
                <c:pt idx="224">
                  <c:v>132</c:v>
                </c:pt>
                <c:pt idx="225">
                  <c:v>132.5</c:v>
                </c:pt>
                <c:pt idx="226">
                  <c:v>133</c:v>
                </c:pt>
                <c:pt idx="227">
                  <c:v>133.5</c:v>
                </c:pt>
                <c:pt idx="228">
                  <c:v>134</c:v>
                </c:pt>
                <c:pt idx="229">
                  <c:v>134.5</c:v>
                </c:pt>
                <c:pt idx="230">
                  <c:v>135</c:v>
                </c:pt>
                <c:pt idx="231">
                  <c:v>135.5</c:v>
                </c:pt>
                <c:pt idx="232">
                  <c:v>136</c:v>
                </c:pt>
                <c:pt idx="233">
                  <c:v>136.5</c:v>
                </c:pt>
                <c:pt idx="234">
                  <c:v>137</c:v>
                </c:pt>
                <c:pt idx="235">
                  <c:v>137.5</c:v>
                </c:pt>
                <c:pt idx="236">
                  <c:v>138</c:v>
                </c:pt>
                <c:pt idx="237">
                  <c:v>138.5</c:v>
                </c:pt>
                <c:pt idx="238">
                  <c:v>139</c:v>
                </c:pt>
                <c:pt idx="239">
                  <c:v>139.5</c:v>
                </c:pt>
                <c:pt idx="240">
                  <c:v>140</c:v>
                </c:pt>
                <c:pt idx="241">
                  <c:v>140.5</c:v>
                </c:pt>
                <c:pt idx="242">
                  <c:v>141</c:v>
                </c:pt>
                <c:pt idx="243">
                  <c:v>141.5</c:v>
                </c:pt>
                <c:pt idx="244">
                  <c:v>142</c:v>
                </c:pt>
                <c:pt idx="245">
                  <c:v>142.5</c:v>
                </c:pt>
                <c:pt idx="246">
                  <c:v>143</c:v>
                </c:pt>
                <c:pt idx="247">
                  <c:v>143.5</c:v>
                </c:pt>
                <c:pt idx="248">
                  <c:v>144</c:v>
                </c:pt>
                <c:pt idx="249">
                  <c:v>144.5</c:v>
                </c:pt>
                <c:pt idx="250">
                  <c:v>145</c:v>
                </c:pt>
                <c:pt idx="251">
                  <c:v>145.5</c:v>
                </c:pt>
                <c:pt idx="252">
                  <c:v>146</c:v>
                </c:pt>
                <c:pt idx="253">
                  <c:v>146.5</c:v>
                </c:pt>
                <c:pt idx="254">
                  <c:v>147</c:v>
                </c:pt>
                <c:pt idx="255">
                  <c:v>147.5</c:v>
                </c:pt>
                <c:pt idx="256">
                  <c:v>148</c:v>
                </c:pt>
                <c:pt idx="257">
                  <c:v>148.5</c:v>
                </c:pt>
                <c:pt idx="258">
                  <c:v>149</c:v>
                </c:pt>
                <c:pt idx="259">
                  <c:v>149.5</c:v>
                </c:pt>
                <c:pt idx="260">
                  <c:v>150</c:v>
                </c:pt>
                <c:pt idx="261">
                  <c:v>150.5</c:v>
                </c:pt>
                <c:pt idx="262">
                  <c:v>151</c:v>
                </c:pt>
                <c:pt idx="263">
                  <c:v>151.5</c:v>
                </c:pt>
                <c:pt idx="264">
                  <c:v>152</c:v>
                </c:pt>
                <c:pt idx="265">
                  <c:v>152.5</c:v>
                </c:pt>
                <c:pt idx="266">
                  <c:v>153</c:v>
                </c:pt>
                <c:pt idx="267">
                  <c:v>153.5</c:v>
                </c:pt>
                <c:pt idx="268">
                  <c:v>154</c:v>
                </c:pt>
                <c:pt idx="269">
                  <c:v>154.5</c:v>
                </c:pt>
                <c:pt idx="270">
                  <c:v>155</c:v>
                </c:pt>
                <c:pt idx="271">
                  <c:v>155.5</c:v>
                </c:pt>
                <c:pt idx="272">
                  <c:v>156</c:v>
                </c:pt>
                <c:pt idx="273">
                  <c:v>156.5</c:v>
                </c:pt>
                <c:pt idx="274">
                  <c:v>157</c:v>
                </c:pt>
                <c:pt idx="275">
                  <c:v>157.5</c:v>
                </c:pt>
                <c:pt idx="276">
                  <c:v>158</c:v>
                </c:pt>
                <c:pt idx="277">
                  <c:v>158.5</c:v>
                </c:pt>
                <c:pt idx="278">
                  <c:v>159</c:v>
                </c:pt>
                <c:pt idx="279">
                  <c:v>159.5</c:v>
                </c:pt>
                <c:pt idx="280">
                  <c:v>160</c:v>
                </c:pt>
                <c:pt idx="281">
                  <c:v>160.5</c:v>
                </c:pt>
                <c:pt idx="282">
                  <c:v>161</c:v>
                </c:pt>
                <c:pt idx="283">
                  <c:v>161.5</c:v>
                </c:pt>
                <c:pt idx="284">
                  <c:v>162</c:v>
                </c:pt>
                <c:pt idx="285">
                  <c:v>162.5</c:v>
                </c:pt>
                <c:pt idx="286">
                  <c:v>163</c:v>
                </c:pt>
                <c:pt idx="287">
                  <c:v>163.5</c:v>
                </c:pt>
                <c:pt idx="288">
                  <c:v>164</c:v>
                </c:pt>
                <c:pt idx="289">
                  <c:v>164.5</c:v>
                </c:pt>
                <c:pt idx="290">
                  <c:v>165</c:v>
                </c:pt>
                <c:pt idx="291">
                  <c:v>165.5</c:v>
                </c:pt>
                <c:pt idx="292">
                  <c:v>166</c:v>
                </c:pt>
                <c:pt idx="293">
                  <c:v>166.5</c:v>
                </c:pt>
                <c:pt idx="294">
                  <c:v>167</c:v>
                </c:pt>
                <c:pt idx="295">
                  <c:v>167.5</c:v>
                </c:pt>
                <c:pt idx="296">
                  <c:v>168</c:v>
                </c:pt>
                <c:pt idx="297">
                  <c:v>168.5</c:v>
                </c:pt>
                <c:pt idx="298">
                  <c:v>169</c:v>
                </c:pt>
                <c:pt idx="299">
                  <c:v>169.5</c:v>
                </c:pt>
                <c:pt idx="300">
                  <c:v>170</c:v>
                </c:pt>
                <c:pt idx="301">
                  <c:v>170.5</c:v>
                </c:pt>
                <c:pt idx="302">
                  <c:v>171</c:v>
                </c:pt>
                <c:pt idx="303">
                  <c:v>171.5</c:v>
                </c:pt>
                <c:pt idx="304">
                  <c:v>172</c:v>
                </c:pt>
                <c:pt idx="305">
                  <c:v>172.5</c:v>
                </c:pt>
                <c:pt idx="306">
                  <c:v>173</c:v>
                </c:pt>
                <c:pt idx="307">
                  <c:v>173.5</c:v>
                </c:pt>
                <c:pt idx="308">
                  <c:v>174</c:v>
                </c:pt>
                <c:pt idx="309">
                  <c:v>174.5</c:v>
                </c:pt>
                <c:pt idx="310">
                  <c:v>175</c:v>
                </c:pt>
                <c:pt idx="311">
                  <c:v>175.5</c:v>
                </c:pt>
                <c:pt idx="312">
                  <c:v>176</c:v>
                </c:pt>
                <c:pt idx="313">
                  <c:v>176.5</c:v>
                </c:pt>
                <c:pt idx="314">
                  <c:v>177</c:v>
                </c:pt>
                <c:pt idx="315">
                  <c:v>177.5</c:v>
                </c:pt>
                <c:pt idx="316">
                  <c:v>178</c:v>
                </c:pt>
                <c:pt idx="317">
                  <c:v>178.5</c:v>
                </c:pt>
                <c:pt idx="318">
                  <c:v>179</c:v>
                </c:pt>
                <c:pt idx="319">
                  <c:v>179.5</c:v>
                </c:pt>
                <c:pt idx="320">
                  <c:v>180</c:v>
                </c:pt>
                <c:pt idx="321">
                  <c:v>180.5</c:v>
                </c:pt>
                <c:pt idx="322">
                  <c:v>181</c:v>
                </c:pt>
                <c:pt idx="323">
                  <c:v>181.5</c:v>
                </c:pt>
                <c:pt idx="324">
                  <c:v>182</c:v>
                </c:pt>
                <c:pt idx="325">
                  <c:v>182.5</c:v>
                </c:pt>
                <c:pt idx="326">
                  <c:v>183</c:v>
                </c:pt>
                <c:pt idx="327">
                  <c:v>183.5</c:v>
                </c:pt>
                <c:pt idx="328">
                  <c:v>184</c:v>
                </c:pt>
                <c:pt idx="329">
                  <c:v>184.5</c:v>
                </c:pt>
                <c:pt idx="330">
                  <c:v>185</c:v>
                </c:pt>
                <c:pt idx="331">
                  <c:v>185.5</c:v>
                </c:pt>
                <c:pt idx="332">
                  <c:v>186</c:v>
                </c:pt>
                <c:pt idx="333">
                  <c:v>186.5</c:v>
                </c:pt>
                <c:pt idx="334">
                  <c:v>187</c:v>
                </c:pt>
                <c:pt idx="335">
                  <c:v>187.5</c:v>
                </c:pt>
                <c:pt idx="336">
                  <c:v>188</c:v>
                </c:pt>
                <c:pt idx="337">
                  <c:v>188.5</c:v>
                </c:pt>
                <c:pt idx="338">
                  <c:v>189</c:v>
                </c:pt>
                <c:pt idx="339">
                  <c:v>189.5</c:v>
                </c:pt>
                <c:pt idx="340">
                  <c:v>190</c:v>
                </c:pt>
                <c:pt idx="341">
                  <c:v>190.5</c:v>
                </c:pt>
                <c:pt idx="342">
                  <c:v>191</c:v>
                </c:pt>
                <c:pt idx="343">
                  <c:v>191.5</c:v>
                </c:pt>
                <c:pt idx="344">
                  <c:v>192</c:v>
                </c:pt>
                <c:pt idx="345">
                  <c:v>192.5</c:v>
                </c:pt>
                <c:pt idx="346">
                  <c:v>193</c:v>
                </c:pt>
                <c:pt idx="347">
                  <c:v>193.5</c:v>
                </c:pt>
                <c:pt idx="348">
                  <c:v>194</c:v>
                </c:pt>
                <c:pt idx="349">
                  <c:v>194.5</c:v>
                </c:pt>
                <c:pt idx="350">
                  <c:v>195</c:v>
                </c:pt>
                <c:pt idx="351">
                  <c:v>195.5</c:v>
                </c:pt>
                <c:pt idx="352">
                  <c:v>196</c:v>
                </c:pt>
                <c:pt idx="353">
                  <c:v>196.5</c:v>
                </c:pt>
                <c:pt idx="354">
                  <c:v>197</c:v>
                </c:pt>
                <c:pt idx="355">
                  <c:v>197.5</c:v>
                </c:pt>
                <c:pt idx="356">
                  <c:v>198</c:v>
                </c:pt>
                <c:pt idx="357">
                  <c:v>198.5</c:v>
                </c:pt>
                <c:pt idx="358">
                  <c:v>199</c:v>
                </c:pt>
                <c:pt idx="359">
                  <c:v>199.5</c:v>
                </c:pt>
                <c:pt idx="360">
                  <c:v>200</c:v>
                </c:pt>
                <c:pt idx="361">
                  <c:v>200.5</c:v>
                </c:pt>
                <c:pt idx="362">
                  <c:v>201</c:v>
                </c:pt>
                <c:pt idx="363">
                  <c:v>201.5</c:v>
                </c:pt>
                <c:pt idx="364">
                  <c:v>202</c:v>
                </c:pt>
                <c:pt idx="365">
                  <c:v>202.5</c:v>
                </c:pt>
                <c:pt idx="366">
                  <c:v>203</c:v>
                </c:pt>
                <c:pt idx="367">
                  <c:v>203.5</c:v>
                </c:pt>
                <c:pt idx="368">
                  <c:v>204</c:v>
                </c:pt>
                <c:pt idx="369">
                  <c:v>204.5</c:v>
                </c:pt>
                <c:pt idx="370">
                  <c:v>205</c:v>
                </c:pt>
                <c:pt idx="371">
                  <c:v>205.5</c:v>
                </c:pt>
                <c:pt idx="372">
                  <c:v>206</c:v>
                </c:pt>
                <c:pt idx="373">
                  <c:v>206.5</c:v>
                </c:pt>
                <c:pt idx="374">
                  <c:v>207</c:v>
                </c:pt>
                <c:pt idx="375">
                  <c:v>207.5</c:v>
                </c:pt>
                <c:pt idx="376">
                  <c:v>208</c:v>
                </c:pt>
                <c:pt idx="377">
                  <c:v>208.5</c:v>
                </c:pt>
                <c:pt idx="378">
                  <c:v>209</c:v>
                </c:pt>
                <c:pt idx="379">
                  <c:v>209.5</c:v>
                </c:pt>
                <c:pt idx="380">
                  <c:v>210</c:v>
                </c:pt>
                <c:pt idx="381">
                  <c:v>210.5</c:v>
                </c:pt>
                <c:pt idx="382">
                  <c:v>211</c:v>
                </c:pt>
                <c:pt idx="383">
                  <c:v>211.5</c:v>
                </c:pt>
                <c:pt idx="384">
                  <c:v>212</c:v>
                </c:pt>
                <c:pt idx="385">
                  <c:v>212.5</c:v>
                </c:pt>
                <c:pt idx="386">
                  <c:v>213</c:v>
                </c:pt>
                <c:pt idx="387">
                  <c:v>213.5</c:v>
                </c:pt>
                <c:pt idx="388">
                  <c:v>214</c:v>
                </c:pt>
                <c:pt idx="389">
                  <c:v>214.5</c:v>
                </c:pt>
                <c:pt idx="390">
                  <c:v>215</c:v>
                </c:pt>
                <c:pt idx="391">
                  <c:v>215.5</c:v>
                </c:pt>
                <c:pt idx="392">
                  <c:v>216</c:v>
                </c:pt>
                <c:pt idx="393">
                  <c:v>216.5</c:v>
                </c:pt>
                <c:pt idx="394">
                  <c:v>217</c:v>
                </c:pt>
                <c:pt idx="395">
                  <c:v>217.5</c:v>
                </c:pt>
                <c:pt idx="396">
                  <c:v>218</c:v>
                </c:pt>
                <c:pt idx="397">
                  <c:v>218.5</c:v>
                </c:pt>
                <c:pt idx="398">
                  <c:v>219</c:v>
                </c:pt>
                <c:pt idx="399">
                  <c:v>219.5</c:v>
                </c:pt>
                <c:pt idx="400">
                  <c:v>220</c:v>
                </c:pt>
                <c:pt idx="401">
                  <c:v>220.5</c:v>
                </c:pt>
                <c:pt idx="402">
                  <c:v>221</c:v>
                </c:pt>
                <c:pt idx="403">
                  <c:v>221.5</c:v>
                </c:pt>
                <c:pt idx="404">
                  <c:v>222</c:v>
                </c:pt>
                <c:pt idx="405">
                  <c:v>222.5</c:v>
                </c:pt>
                <c:pt idx="406">
                  <c:v>223</c:v>
                </c:pt>
                <c:pt idx="407">
                  <c:v>223.5</c:v>
                </c:pt>
                <c:pt idx="408">
                  <c:v>224</c:v>
                </c:pt>
                <c:pt idx="409">
                  <c:v>224.5</c:v>
                </c:pt>
                <c:pt idx="410">
                  <c:v>225</c:v>
                </c:pt>
                <c:pt idx="411">
                  <c:v>225.5</c:v>
                </c:pt>
                <c:pt idx="412">
                  <c:v>226</c:v>
                </c:pt>
                <c:pt idx="413">
                  <c:v>226.5</c:v>
                </c:pt>
                <c:pt idx="414">
                  <c:v>227</c:v>
                </c:pt>
                <c:pt idx="415">
                  <c:v>227.5</c:v>
                </c:pt>
                <c:pt idx="416">
                  <c:v>228</c:v>
                </c:pt>
                <c:pt idx="417">
                  <c:v>228.5</c:v>
                </c:pt>
                <c:pt idx="418">
                  <c:v>229</c:v>
                </c:pt>
                <c:pt idx="419">
                  <c:v>229.5</c:v>
                </c:pt>
                <c:pt idx="420">
                  <c:v>230</c:v>
                </c:pt>
                <c:pt idx="421">
                  <c:v>230.5</c:v>
                </c:pt>
                <c:pt idx="422">
                  <c:v>231</c:v>
                </c:pt>
                <c:pt idx="423">
                  <c:v>231.5</c:v>
                </c:pt>
                <c:pt idx="424">
                  <c:v>232</c:v>
                </c:pt>
                <c:pt idx="425">
                  <c:v>232.5</c:v>
                </c:pt>
                <c:pt idx="426">
                  <c:v>233</c:v>
                </c:pt>
                <c:pt idx="427">
                  <c:v>233.5</c:v>
                </c:pt>
                <c:pt idx="428">
                  <c:v>234</c:v>
                </c:pt>
                <c:pt idx="429">
                  <c:v>234.5</c:v>
                </c:pt>
                <c:pt idx="430">
                  <c:v>235</c:v>
                </c:pt>
                <c:pt idx="431">
                  <c:v>235.5</c:v>
                </c:pt>
                <c:pt idx="432">
                  <c:v>236</c:v>
                </c:pt>
                <c:pt idx="433">
                  <c:v>236.5</c:v>
                </c:pt>
                <c:pt idx="434">
                  <c:v>237</c:v>
                </c:pt>
                <c:pt idx="435">
                  <c:v>237.5</c:v>
                </c:pt>
                <c:pt idx="436">
                  <c:v>238</c:v>
                </c:pt>
                <c:pt idx="437">
                  <c:v>238.5</c:v>
                </c:pt>
                <c:pt idx="438">
                  <c:v>239</c:v>
                </c:pt>
                <c:pt idx="439">
                  <c:v>239.5</c:v>
                </c:pt>
                <c:pt idx="440">
                  <c:v>240</c:v>
                </c:pt>
                <c:pt idx="441">
                  <c:v>240.5</c:v>
                </c:pt>
                <c:pt idx="442">
                  <c:v>241</c:v>
                </c:pt>
                <c:pt idx="443">
                  <c:v>241.5</c:v>
                </c:pt>
                <c:pt idx="444">
                  <c:v>242</c:v>
                </c:pt>
                <c:pt idx="445">
                  <c:v>242.5</c:v>
                </c:pt>
                <c:pt idx="446">
                  <c:v>243</c:v>
                </c:pt>
                <c:pt idx="447">
                  <c:v>243.5</c:v>
                </c:pt>
                <c:pt idx="448">
                  <c:v>244</c:v>
                </c:pt>
                <c:pt idx="449">
                  <c:v>244.5</c:v>
                </c:pt>
                <c:pt idx="450">
                  <c:v>245</c:v>
                </c:pt>
                <c:pt idx="451">
                  <c:v>245.5</c:v>
                </c:pt>
                <c:pt idx="452">
                  <c:v>246</c:v>
                </c:pt>
                <c:pt idx="453">
                  <c:v>246.5</c:v>
                </c:pt>
                <c:pt idx="454">
                  <c:v>247</c:v>
                </c:pt>
                <c:pt idx="455">
                  <c:v>247.5</c:v>
                </c:pt>
                <c:pt idx="456">
                  <c:v>248</c:v>
                </c:pt>
                <c:pt idx="457">
                  <c:v>248.5</c:v>
                </c:pt>
                <c:pt idx="458">
                  <c:v>249</c:v>
                </c:pt>
                <c:pt idx="459">
                  <c:v>249.5</c:v>
                </c:pt>
                <c:pt idx="460">
                  <c:v>250</c:v>
                </c:pt>
                <c:pt idx="461">
                  <c:v>250.5</c:v>
                </c:pt>
                <c:pt idx="462">
                  <c:v>251</c:v>
                </c:pt>
                <c:pt idx="463">
                  <c:v>251.5</c:v>
                </c:pt>
                <c:pt idx="464">
                  <c:v>252</c:v>
                </c:pt>
                <c:pt idx="465">
                  <c:v>252.5</c:v>
                </c:pt>
                <c:pt idx="466">
                  <c:v>253</c:v>
                </c:pt>
                <c:pt idx="467">
                  <c:v>253.5</c:v>
                </c:pt>
                <c:pt idx="468">
                  <c:v>254</c:v>
                </c:pt>
                <c:pt idx="469">
                  <c:v>254.5</c:v>
                </c:pt>
                <c:pt idx="470">
                  <c:v>255</c:v>
                </c:pt>
                <c:pt idx="471">
                  <c:v>255.5</c:v>
                </c:pt>
                <c:pt idx="472">
                  <c:v>256</c:v>
                </c:pt>
                <c:pt idx="473">
                  <c:v>256.5</c:v>
                </c:pt>
                <c:pt idx="474">
                  <c:v>257</c:v>
                </c:pt>
                <c:pt idx="475">
                  <c:v>257.5</c:v>
                </c:pt>
                <c:pt idx="476">
                  <c:v>258</c:v>
                </c:pt>
                <c:pt idx="477">
                  <c:v>258.5</c:v>
                </c:pt>
                <c:pt idx="478">
                  <c:v>259</c:v>
                </c:pt>
                <c:pt idx="479">
                  <c:v>259.5</c:v>
                </c:pt>
                <c:pt idx="480">
                  <c:v>260</c:v>
                </c:pt>
                <c:pt idx="481">
                  <c:v>260.5</c:v>
                </c:pt>
                <c:pt idx="482">
                  <c:v>261</c:v>
                </c:pt>
                <c:pt idx="483">
                  <c:v>261.5</c:v>
                </c:pt>
                <c:pt idx="484">
                  <c:v>262</c:v>
                </c:pt>
                <c:pt idx="485">
                  <c:v>262.5</c:v>
                </c:pt>
                <c:pt idx="486">
                  <c:v>263</c:v>
                </c:pt>
                <c:pt idx="487">
                  <c:v>263.5</c:v>
                </c:pt>
                <c:pt idx="488">
                  <c:v>264</c:v>
                </c:pt>
                <c:pt idx="489">
                  <c:v>264.5</c:v>
                </c:pt>
                <c:pt idx="490">
                  <c:v>265</c:v>
                </c:pt>
                <c:pt idx="491">
                  <c:v>265.5</c:v>
                </c:pt>
                <c:pt idx="492">
                  <c:v>266</c:v>
                </c:pt>
                <c:pt idx="493">
                  <c:v>266.5</c:v>
                </c:pt>
                <c:pt idx="494">
                  <c:v>267</c:v>
                </c:pt>
                <c:pt idx="495">
                  <c:v>267.5</c:v>
                </c:pt>
                <c:pt idx="496">
                  <c:v>268</c:v>
                </c:pt>
                <c:pt idx="497">
                  <c:v>268.5</c:v>
                </c:pt>
                <c:pt idx="498">
                  <c:v>269</c:v>
                </c:pt>
                <c:pt idx="499">
                  <c:v>269.5</c:v>
                </c:pt>
                <c:pt idx="500">
                  <c:v>270</c:v>
                </c:pt>
                <c:pt idx="501">
                  <c:v>270.5</c:v>
                </c:pt>
                <c:pt idx="502">
                  <c:v>271</c:v>
                </c:pt>
                <c:pt idx="503">
                  <c:v>271.5</c:v>
                </c:pt>
                <c:pt idx="504">
                  <c:v>272</c:v>
                </c:pt>
                <c:pt idx="505">
                  <c:v>272.5</c:v>
                </c:pt>
                <c:pt idx="506">
                  <c:v>273</c:v>
                </c:pt>
                <c:pt idx="507">
                  <c:v>273.5</c:v>
                </c:pt>
                <c:pt idx="508">
                  <c:v>274</c:v>
                </c:pt>
                <c:pt idx="509">
                  <c:v>274.5</c:v>
                </c:pt>
                <c:pt idx="510">
                  <c:v>275</c:v>
                </c:pt>
                <c:pt idx="511">
                  <c:v>275.5</c:v>
                </c:pt>
                <c:pt idx="512">
                  <c:v>276</c:v>
                </c:pt>
                <c:pt idx="513">
                  <c:v>276.5</c:v>
                </c:pt>
                <c:pt idx="514">
                  <c:v>277</c:v>
                </c:pt>
                <c:pt idx="515">
                  <c:v>277.5</c:v>
                </c:pt>
                <c:pt idx="516">
                  <c:v>278</c:v>
                </c:pt>
                <c:pt idx="517">
                  <c:v>278.5</c:v>
                </c:pt>
                <c:pt idx="518">
                  <c:v>279</c:v>
                </c:pt>
                <c:pt idx="519">
                  <c:v>279.5</c:v>
                </c:pt>
                <c:pt idx="520">
                  <c:v>280</c:v>
                </c:pt>
                <c:pt idx="521">
                  <c:v>280.5</c:v>
                </c:pt>
                <c:pt idx="522">
                  <c:v>281</c:v>
                </c:pt>
                <c:pt idx="523">
                  <c:v>281.5</c:v>
                </c:pt>
                <c:pt idx="524">
                  <c:v>282</c:v>
                </c:pt>
                <c:pt idx="525">
                  <c:v>282.5</c:v>
                </c:pt>
                <c:pt idx="526">
                  <c:v>283</c:v>
                </c:pt>
                <c:pt idx="527">
                  <c:v>283.5</c:v>
                </c:pt>
                <c:pt idx="528">
                  <c:v>284</c:v>
                </c:pt>
                <c:pt idx="529">
                  <c:v>284.5</c:v>
                </c:pt>
                <c:pt idx="530">
                  <c:v>285</c:v>
                </c:pt>
                <c:pt idx="531">
                  <c:v>285.5</c:v>
                </c:pt>
                <c:pt idx="532">
                  <c:v>286</c:v>
                </c:pt>
                <c:pt idx="533">
                  <c:v>286.5</c:v>
                </c:pt>
                <c:pt idx="534">
                  <c:v>287</c:v>
                </c:pt>
                <c:pt idx="535">
                  <c:v>287.5</c:v>
                </c:pt>
                <c:pt idx="536">
                  <c:v>288</c:v>
                </c:pt>
                <c:pt idx="537">
                  <c:v>288.5</c:v>
                </c:pt>
                <c:pt idx="538">
                  <c:v>289</c:v>
                </c:pt>
                <c:pt idx="539">
                  <c:v>289.5</c:v>
                </c:pt>
                <c:pt idx="540">
                  <c:v>290</c:v>
                </c:pt>
                <c:pt idx="541">
                  <c:v>290.5</c:v>
                </c:pt>
                <c:pt idx="542">
                  <c:v>291</c:v>
                </c:pt>
                <c:pt idx="543">
                  <c:v>291.5</c:v>
                </c:pt>
                <c:pt idx="544">
                  <c:v>292</c:v>
                </c:pt>
                <c:pt idx="545">
                  <c:v>292.5</c:v>
                </c:pt>
                <c:pt idx="546">
                  <c:v>293</c:v>
                </c:pt>
                <c:pt idx="547">
                  <c:v>293.5</c:v>
                </c:pt>
                <c:pt idx="548">
                  <c:v>294</c:v>
                </c:pt>
                <c:pt idx="549">
                  <c:v>294.5</c:v>
                </c:pt>
                <c:pt idx="550">
                  <c:v>295</c:v>
                </c:pt>
                <c:pt idx="551">
                  <c:v>295.5</c:v>
                </c:pt>
                <c:pt idx="552">
                  <c:v>296</c:v>
                </c:pt>
                <c:pt idx="553">
                  <c:v>296.5</c:v>
                </c:pt>
                <c:pt idx="554">
                  <c:v>297</c:v>
                </c:pt>
                <c:pt idx="555">
                  <c:v>297.5</c:v>
                </c:pt>
                <c:pt idx="556">
                  <c:v>298</c:v>
                </c:pt>
                <c:pt idx="557">
                  <c:v>298.5</c:v>
                </c:pt>
                <c:pt idx="558">
                  <c:v>299</c:v>
                </c:pt>
                <c:pt idx="559">
                  <c:v>299.5</c:v>
                </c:pt>
                <c:pt idx="560">
                  <c:v>300</c:v>
                </c:pt>
                <c:pt idx="561">
                  <c:v>300.5</c:v>
                </c:pt>
                <c:pt idx="562">
                  <c:v>301</c:v>
                </c:pt>
                <c:pt idx="563">
                  <c:v>301.5</c:v>
                </c:pt>
                <c:pt idx="564">
                  <c:v>302</c:v>
                </c:pt>
                <c:pt idx="565">
                  <c:v>302.5</c:v>
                </c:pt>
                <c:pt idx="566">
                  <c:v>303</c:v>
                </c:pt>
                <c:pt idx="567">
                  <c:v>303.5</c:v>
                </c:pt>
                <c:pt idx="568">
                  <c:v>304</c:v>
                </c:pt>
                <c:pt idx="569">
                  <c:v>304.5</c:v>
                </c:pt>
                <c:pt idx="570">
                  <c:v>305</c:v>
                </c:pt>
                <c:pt idx="571">
                  <c:v>305.5</c:v>
                </c:pt>
                <c:pt idx="572">
                  <c:v>306</c:v>
                </c:pt>
                <c:pt idx="573">
                  <c:v>306.5</c:v>
                </c:pt>
                <c:pt idx="574">
                  <c:v>307</c:v>
                </c:pt>
                <c:pt idx="575">
                  <c:v>307.5</c:v>
                </c:pt>
                <c:pt idx="576">
                  <c:v>308</c:v>
                </c:pt>
                <c:pt idx="577">
                  <c:v>308.5</c:v>
                </c:pt>
                <c:pt idx="578">
                  <c:v>309</c:v>
                </c:pt>
                <c:pt idx="579">
                  <c:v>309.5</c:v>
                </c:pt>
                <c:pt idx="580">
                  <c:v>310</c:v>
                </c:pt>
                <c:pt idx="581">
                  <c:v>310.5</c:v>
                </c:pt>
                <c:pt idx="582">
                  <c:v>311</c:v>
                </c:pt>
                <c:pt idx="583">
                  <c:v>311.5</c:v>
                </c:pt>
                <c:pt idx="584">
                  <c:v>312</c:v>
                </c:pt>
                <c:pt idx="585">
                  <c:v>312.5</c:v>
                </c:pt>
                <c:pt idx="586">
                  <c:v>313</c:v>
                </c:pt>
                <c:pt idx="587">
                  <c:v>313.5</c:v>
                </c:pt>
                <c:pt idx="588">
                  <c:v>314</c:v>
                </c:pt>
                <c:pt idx="589">
                  <c:v>314.5</c:v>
                </c:pt>
                <c:pt idx="590">
                  <c:v>315</c:v>
                </c:pt>
                <c:pt idx="591">
                  <c:v>315.5</c:v>
                </c:pt>
                <c:pt idx="592">
                  <c:v>316</c:v>
                </c:pt>
                <c:pt idx="593">
                  <c:v>316.5</c:v>
                </c:pt>
                <c:pt idx="594">
                  <c:v>317</c:v>
                </c:pt>
                <c:pt idx="595">
                  <c:v>317.5</c:v>
                </c:pt>
                <c:pt idx="596">
                  <c:v>318</c:v>
                </c:pt>
                <c:pt idx="597">
                  <c:v>318.5</c:v>
                </c:pt>
                <c:pt idx="598">
                  <c:v>319</c:v>
                </c:pt>
                <c:pt idx="599">
                  <c:v>319.5</c:v>
                </c:pt>
                <c:pt idx="600">
                  <c:v>320</c:v>
                </c:pt>
                <c:pt idx="601">
                  <c:v>320.5</c:v>
                </c:pt>
                <c:pt idx="602">
                  <c:v>321</c:v>
                </c:pt>
                <c:pt idx="603">
                  <c:v>321.5</c:v>
                </c:pt>
                <c:pt idx="604">
                  <c:v>322</c:v>
                </c:pt>
                <c:pt idx="605">
                  <c:v>322.5</c:v>
                </c:pt>
                <c:pt idx="606">
                  <c:v>323</c:v>
                </c:pt>
                <c:pt idx="607">
                  <c:v>323.5</c:v>
                </c:pt>
                <c:pt idx="608">
                  <c:v>324</c:v>
                </c:pt>
                <c:pt idx="609">
                  <c:v>324.5</c:v>
                </c:pt>
                <c:pt idx="610">
                  <c:v>325</c:v>
                </c:pt>
                <c:pt idx="611">
                  <c:v>325.5</c:v>
                </c:pt>
                <c:pt idx="612">
                  <c:v>326</c:v>
                </c:pt>
                <c:pt idx="613">
                  <c:v>326.5</c:v>
                </c:pt>
                <c:pt idx="614">
                  <c:v>327</c:v>
                </c:pt>
                <c:pt idx="615">
                  <c:v>327.5</c:v>
                </c:pt>
                <c:pt idx="616">
                  <c:v>328</c:v>
                </c:pt>
                <c:pt idx="617">
                  <c:v>328.5</c:v>
                </c:pt>
                <c:pt idx="618">
                  <c:v>329</c:v>
                </c:pt>
                <c:pt idx="619">
                  <c:v>329.5</c:v>
                </c:pt>
                <c:pt idx="620">
                  <c:v>330</c:v>
                </c:pt>
                <c:pt idx="621">
                  <c:v>330.5</c:v>
                </c:pt>
                <c:pt idx="622">
                  <c:v>331</c:v>
                </c:pt>
                <c:pt idx="623">
                  <c:v>331.5</c:v>
                </c:pt>
                <c:pt idx="624">
                  <c:v>332</c:v>
                </c:pt>
                <c:pt idx="625">
                  <c:v>332.5</c:v>
                </c:pt>
                <c:pt idx="626">
                  <c:v>333</c:v>
                </c:pt>
                <c:pt idx="627">
                  <c:v>333.5</c:v>
                </c:pt>
                <c:pt idx="628">
                  <c:v>334</c:v>
                </c:pt>
                <c:pt idx="629">
                  <c:v>334.5</c:v>
                </c:pt>
                <c:pt idx="630">
                  <c:v>335</c:v>
                </c:pt>
                <c:pt idx="631">
                  <c:v>335.5</c:v>
                </c:pt>
                <c:pt idx="632">
                  <c:v>336</c:v>
                </c:pt>
                <c:pt idx="633">
                  <c:v>336.5</c:v>
                </c:pt>
                <c:pt idx="634">
                  <c:v>337</c:v>
                </c:pt>
                <c:pt idx="635">
                  <c:v>337.5</c:v>
                </c:pt>
                <c:pt idx="636">
                  <c:v>338</c:v>
                </c:pt>
                <c:pt idx="637">
                  <c:v>338.5</c:v>
                </c:pt>
                <c:pt idx="638">
                  <c:v>339</c:v>
                </c:pt>
                <c:pt idx="639">
                  <c:v>339.5</c:v>
                </c:pt>
                <c:pt idx="640">
                  <c:v>340</c:v>
                </c:pt>
                <c:pt idx="641">
                  <c:v>340.5</c:v>
                </c:pt>
                <c:pt idx="642">
                  <c:v>341</c:v>
                </c:pt>
                <c:pt idx="643">
                  <c:v>341.5</c:v>
                </c:pt>
                <c:pt idx="644">
                  <c:v>342</c:v>
                </c:pt>
                <c:pt idx="645">
                  <c:v>342.5</c:v>
                </c:pt>
                <c:pt idx="646">
                  <c:v>343</c:v>
                </c:pt>
                <c:pt idx="647">
                  <c:v>343.5</c:v>
                </c:pt>
                <c:pt idx="648">
                  <c:v>344</c:v>
                </c:pt>
                <c:pt idx="649">
                  <c:v>344.5</c:v>
                </c:pt>
                <c:pt idx="650">
                  <c:v>345</c:v>
                </c:pt>
                <c:pt idx="651">
                  <c:v>345.5</c:v>
                </c:pt>
                <c:pt idx="652">
                  <c:v>346</c:v>
                </c:pt>
                <c:pt idx="653">
                  <c:v>346.5</c:v>
                </c:pt>
                <c:pt idx="654">
                  <c:v>347</c:v>
                </c:pt>
                <c:pt idx="655">
                  <c:v>347.5</c:v>
                </c:pt>
                <c:pt idx="656">
                  <c:v>348</c:v>
                </c:pt>
                <c:pt idx="657">
                  <c:v>348.5</c:v>
                </c:pt>
                <c:pt idx="658">
                  <c:v>349</c:v>
                </c:pt>
                <c:pt idx="659">
                  <c:v>349.5</c:v>
                </c:pt>
                <c:pt idx="660">
                  <c:v>350</c:v>
                </c:pt>
              </c:numCache>
            </c:numRef>
          </c:xVal>
          <c:yVal>
            <c:numRef>
              <c:f>'確認 Graph(Vin)'!$D$5:$D$665</c:f>
              <c:numCache>
                <c:formatCode>General</c:formatCode>
                <c:ptCount val="661"/>
                <c:pt idx="0">
                  <c:v>1.4983169600147712</c:v>
                </c:pt>
                <c:pt idx="1">
                  <c:v>1.6251991429410859</c:v>
                </c:pt>
                <c:pt idx="2">
                  <c:v>1.7576458454607877</c:v>
                </c:pt>
                <c:pt idx="3">
                  <c:v>1.8958972237516569</c:v>
                </c:pt>
                <c:pt idx="4">
                  <c:v>2.040208369029755</c:v>
                </c:pt>
                <c:pt idx="5">
                  <c:v>2.1908502508609979</c:v>
                </c:pt>
                <c:pt idx="6">
                  <c:v>2.3481107149777753</c:v>
                </c:pt>
                <c:pt idx="7">
                  <c:v>2.5122955354346908</c:v>
                </c:pt>
                <c:pt idx="8">
                  <c:v>2.6837295198418687</c:v>
                </c:pt>
                <c:pt idx="9">
                  <c:v>2.8627576649695108</c:v>
                </c:pt>
                <c:pt idx="10">
                  <c:v>3.0497463581334179</c:v>
                </c:pt>
                <c:pt idx="11">
                  <c:v>3.2450846173374321</c:v>
                </c:pt>
                <c:pt idx="12">
                  <c:v>3.4491853600283036</c:v>
                </c:pt>
                <c:pt idx="13">
                  <c:v>3.6624866863430552</c:v>
                </c:pt>
                <c:pt idx="14">
                  <c:v>3.8854531576927998</c:v>
                </c:pt>
                <c:pt idx="15">
                  <c:v>4.1185770451781281</c:v>
                </c:pt>
                <c:pt idx="16">
                  <c:v>4.3623795143650854</c:v>
                </c:pt>
                <c:pt idx="17">
                  <c:v>4.6174117029985347</c:v>
                </c:pt>
                <c:pt idx="18">
                  <c:v>4.8842556358508009</c:v>
                </c:pt>
                <c:pt idx="19">
                  <c:v>5.1635249055747652</c:v>
                </c:pt>
                <c:pt idx="20">
                  <c:v>5.4558650295395443</c:v>
                </c:pt>
                <c:pt idx="21">
                  <c:v>5.7619533694668936</c:v>
                </c:pt>
                <c:pt idx="22">
                  <c:v>6.0824984724604372</c:v>
                </c:pt>
                <c:pt idx="23">
                  <c:v>6.4182386578545376</c:v>
                </c:pt>
                <c:pt idx="24">
                  <c:v>6.7699396332893693</c:v>
                </c:pt>
                <c:pt idx="25">
                  <c:v>7.1383908746514999</c:v>
                </c:pt>
                <c:pt idx="26">
                  <c:v>7.5244004472429289</c:v>
                </c:pt>
                <c:pt idx="27">
                  <c:v>7.928787879302611</c:v>
                </c:pt>
                <c:pt idx="28">
                  <c:v>8.3523746239237351</c:v>
                </c:pt>
                <c:pt idx="29">
                  <c:v>8.7959715625823005</c:v>
                </c:pt>
                <c:pt idx="30">
                  <c:v>9.2603629155544223</c:v>
                </c:pt>
                <c:pt idx="31">
                  <c:v>9.7462858364138381</c:v>
                </c:pt>
                <c:pt idx="32">
                  <c:v>10.25440488790365</c:v>
                </c:pt>
                <c:pt idx="33">
                  <c:v>10.785280537798968</c:v>
                </c:pt>
                <c:pt idx="34">
                  <c:v>11.339330795228037</c:v>
                </c:pt>
                <c:pt idx="35">
                  <c:v>11.91678515758262</c:v>
                </c:pt>
                <c:pt idx="36">
                  <c:v>12.51763019241541</c:v>
                </c:pt>
                <c:pt idx="37">
                  <c:v>13.141546384673756</c:v>
                </c:pt>
                <c:pt idx="38">
                  <c:v>13.78783639371515</c:v>
                </c:pt>
                <c:pt idx="39">
                  <c:v>14.455345648578776</c:v>
                </c:pt>
                <c:pt idx="40">
                  <c:v>15.142377321968171</c:v>
                </c:pt>
                <c:pt idx="41">
                  <c:v>15.846605201264362</c:v>
                </c:pt>
                <c:pt idx="42">
                  <c:v>16.564989811197808</c:v>
                </c:pt>
                <c:pt idx="43">
                  <c:v>17.293705250493826</c:v>
                </c:pt>
                <c:pt idx="44">
                  <c:v>18.0280863777372</c:v>
                </c:pt>
                <c:pt idx="45">
                  <c:v>18.762607860217848</c:v>
                </c:pt>
                <c:pt idx="46">
                  <c:v>19.490907659276534</c:v>
                </c:pt>
                <c:pt idx="47">
                  <c:v>20.205867115421992</c:v>
                </c:pt>
                <c:pt idx="48">
                  <c:v>20.899757250832735</c:v>
                </c:pt>
                <c:pt idx="49">
                  <c:v>21.564455745771497</c:v>
                </c:pt>
                <c:pt idx="50">
                  <c:v>22.191731237423962</c:v>
                </c:pt>
                <c:pt idx="51">
                  <c:v>22.773581803164848</c:v>
                </c:pt>
                <c:pt idx="52">
                  <c:v>23.302604209551081</c:v>
                </c:pt>
                <c:pt idx="53">
                  <c:v>23.772361882722027</c:v>
                </c:pt>
                <c:pt idx="54">
                  <c:v>24.177714919760433</c:v>
                </c:pt>
                <c:pt idx="55">
                  <c:v>24.515076609686194</c:v>
                </c:pt>
                <c:pt idx="56">
                  <c:v>24.782568406790084</c:v>
                </c:pt>
                <c:pt idx="57">
                  <c:v>24.980057998936349</c:v>
                </c:pt>
                <c:pt idx="58">
                  <c:v>25.109080488238781</c:v>
                </c:pt>
                <c:pt idx="59">
                  <c:v>25.172657488583493</c:v>
                </c:pt>
                <c:pt idx="60">
                  <c:v>25.175040174814828</c:v>
                </c:pt>
                <c:pt idx="61">
                  <c:v>25.121408167629156</c:v>
                </c:pt>
                <c:pt idx="62">
                  <c:v>25.017556299573211</c:v>
                </c:pt>
                <c:pt idx="63">
                  <c:v>24.869596812651899</c:v>
                </c:pt>
                <c:pt idx="64">
                  <c:v>24.683697198304824</c:v>
                </c:pt>
                <c:pt idx="65">
                  <c:v>24.465865645898848</c:v>
                </c:pt>
                <c:pt idx="66">
                  <c:v>24.221788484674228</c:v>
                </c:pt>
                <c:pt idx="67">
                  <c:v>23.956718043878489</c:v>
                </c:pt>
                <c:pt idx="68">
                  <c:v>23.675405365700801</c:v>
                </c:pt>
                <c:pt idx="69">
                  <c:v>23.382070076550075</c:v>
                </c:pt>
                <c:pt idx="70">
                  <c:v>23.080399084365638</c:v>
                </c:pt>
                <c:pt idx="71">
                  <c:v>22.773566165355533</c:v>
                </c:pt>
                <c:pt idx="72">
                  <c:v>22.464265504281482</c:v>
                </c:pt>
                <c:pt idx="73">
                  <c:v>22.154753518055923</c:v>
                </c:pt>
                <c:pt idx="74">
                  <c:v>21.846894587093686</c:v>
                </c:pt>
                <c:pt idx="75">
                  <c:v>21.542207500686914</c:v>
                </c:pt>
                <c:pt idx="76">
                  <c:v>21.241910422369109</c:v>
                </c:pt>
                <c:pt idx="77">
                  <c:v>20.946962979071696</c:v>
                </c:pt>
                <c:pt idx="78">
                  <c:v>20.658104683971789</c:v>
                </c:pt>
                <c:pt idx="79">
                  <c:v>20.375889342565422</c:v>
                </c:pt>
                <c:pt idx="80">
                  <c:v>20.100715395356296</c:v>
                </c:pt>
                <c:pt idx="81">
                  <c:v>19.832852348867757</c:v>
                </c:pt>
                <c:pt idx="82">
                  <c:v>19.572463566275925</c:v>
                </c:pt>
                <c:pt idx="83">
                  <c:v>19.31962575203244</c:v>
                </c:pt>
                <c:pt idx="84">
                  <c:v>19.074345488912289</c:v>
                </c:pt>
                <c:pt idx="85">
                  <c:v>18.836573184269795</c:v>
                </c:pt>
                <c:pt idx="86">
                  <c:v>18.606214764658116</c:v>
                </c:pt>
                <c:pt idx="87">
                  <c:v>18.383141431282557</c:v>
                </c:pt>
                <c:pt idx="88">
                  <c:v>18.167197757773479</c:v>
                </c:pt>
                <c:pt idx="89">
                  <c:v>17.958208379630154</c:v>
                </c:pt>
                <c:pt idx="90">
                  <c:v>17.755983493391501</c:v>
                </c:pt>
                <c:pt idx="91">
                  <c:v>17.560323354304138</c:v>
                </c:pt>
                <c:pt idx="92">
                  <c:v>17.371021934596538</c:v>
                </c:pt>
                <c:pt idx="93">
                  <c:v>17.187869880670398</c:v>
                </c:pt>
                <c:pt idx="94">
                  <c:v>17.0106568865924</c:v>
                </c:pt>
                <c:pt idx="95">
                  <c:v>16.839173583073698</c:v>
                </c:pt>
                <c:pt idx="96">
                  <c:v>16.673213025443385</c:v>
                </c:pt>
                <c:pt idx="97">
                  <c:v>16.51257185070407</c:v>
                </c:pt>
                <c:pt idx="98">
                  <c:v>16.357051162339999</c:v>
                </c:pt>
                <c:pt idx="99">
                  <c:v>16.206457191877163</c:v>
                </c:pt>
                <c:pt idx="100">
                  <c:v>16.060601778033426</c:v>
                </c:pt>
                <c:pt idx="101">
                  <c:v>15.919302697430508</c:v>
                </c:pt>
                <c:pt idx="102">
                  <c:v>15.782383875077135</c:v>
                </c:pt>
                <c:pt idx="103">
                  <c:v>15.649675498007179</c:v>
                </c:pt>
                <c:pt idx="104">
                  <c:v>15.521014051422009</c:v>
                </c:pt>
                <c:pt idx="105">
                  <c:v>15.396242293318885</c:v>
                </c:pt>
                <c:pt idx="106">
                  <c:v>15.275209180779648</c:v>
                </c:pt>
                <c:pt idx="107">
                  <c:v>15.157769758756281</c:v>
                </c:pt>
                <c:pt idx="108">
                  <c:v>15.043785020245513</c:v>
                </c:pt>
                <c:pt idx="109">
                  <c:v>14.933121745128471</c:v>
                </c:pt>
                <c:pt idx="110">
                  <c:v>14.825652323610322</c:v>
                </c:pt>
                <c:pt idx="111">
                  <c:v>14.721254569082113</c:v>
                </c:pt>
                <c:pt idx="112">
                  <c:v>14.619811524305646</c:v>
                </c:pt>
                <c:pt idx="113">
                  <c:v>14.521211264059504</c:v>
                </c:pt>
                <c:pt idx="114">
                  <c:v>14.42534669675412</c:v>
                </c:pt>
                <c:pt idx="115">
                  <c:v>14.33211536700386</c:v>
                </c:pt>
                <c:pt idx="116">
                  <c:v>14.241419260715501</c:v>
                </c:pt>
                <c:pt idx="117">
                  <c:v>14.153164613900376</c:v>
                </c:pt>
                <c:pt idx="118">
                  <c:v>14.067261726128411</c:v>
                </c:pt>
                <c:pt idx="119">
                  <c:v>13.983624779305922</c:v>
                </c:pt>
                <c:pt idx="120">
                  <c:v>13.902171662266211</c:v>
                </c:pt>
                <c:pt idx="121">
                  <c:v>13.822823801505539</c:v>
                </c:pt>
                <c:pt idx="122">
                  <c:v>13.745505998270236</c:v>
                </c:pt>
                <c:pt idx="123">
                  <c:v>13.670146272099123</c:v>
                </c:pt>
                <c:pt idx="124">
                  <c:v>13.596675710843916</c:v>
                </c:pt>
                <c:pt idx="125">
                  <c:v>13.52502832712613</c:v>
                </c:pt>
                <c:pt idx="126">
                  <c:v>13.45514092113846</c:v>
                </c:pt>
                <c:pt idx="127">
                  <c:v>13.386952949659879</c:v>
                </c:pt>
                <c:pt idx="128">
                  <c:v>13.320406401124016</c:v>
                </c:pt>
                <c:pt idx="129">
                  <c:v>13.25544567655886</c:v>
                </c:pt>
                <c:pt idx="130">
                  <c:v>13.192017476200169</c:v>
                </c:pt>
                <c:pt idx="131">
                  <c:v>13.130070691570763</c:v>
                </c:pt>
                <c:pt idx="132">
                  <c:v>13.06955630281159</c:v>
                </c:pt>
                <c:pt idx="133">
                  <c:v>13.010427281047507</c:v>
                </c:pt>
                <c:pt idx="134">
                  <c:v>12.952638495570666</c:v>
                </c:pt>
                <c:pt idx="135">
                  <c:v>12.896146625625956</c:v>
                </c:pt>
                <c:pt idx="136">
                  <c:v>12.840910076586756</c:v>
                </c:pt>
                <c:pt idx="137">
                  <c:v>12.78688890031362</c:v>
                </c:pt>
                <c:pt idx="138">
                  <c:v>12.734044719494669</c:v>
                </c:pt>
                <c:pt idx="139">
                  <c:v>12.682340655772288</c:v>
                </c:pt>
                <c:pt idx="140">
                  <c:v>12.631741261468125</c:v>
                </c:pt>
                <c:pt idx="141">
                  <c:v>12.582212454725278</c:v>
                </c:pt>
                <c:pt idx="142">
                  <c:v>12.533721457893874</c:v>
                </c:pt>
                <c:pt idx="143">
                  <c:v>12.486236738994023</c:v>
                </c:pt>
                <c:pt idx="144">
                  <c:v>12.439727956097171</c:v>
                </c:pt>
                <c:pt idx="145">
                  <c:v>12.394165904474493</c:v>
                </c:pt>
                <c:pt idx="146">
                  <c:v>12.349522466368112</c:v>
                </c:pt>
                <c:pt idx="147">
                  <c:v>12.30577056324791</c:v>
                </c:pt>
                <c:pt idx="148">
                  <c:v>12.262884110423673</c:v>
                </c:pt>
                <c:pt idx="149">
                  <c:v>12.220837973888781</c:v>
                </c:pt>
                <c:pt idx="150">
                  <c:v>12.179607929278086</c:v>
                </c:pt>
                <c:pt idx="151">
                  <c:v>12.139170622828811</c:v>
                </c:pt>
                <c:pt idx="152">
                  <c:v>12.099503534239012</c:v>
                </c:pt>
                <c:pt idx="153">
                  <c:v>12.060584941323828</c:v>
                </c:pt>
                <c:pt idx="154">
                  <c:v>12.022393886375133</c:v>
                </c:pt>
                <c:pt idx="155">
                  <c:v>11.984910144135149</c:v>
                </c:pt>
                <c:pt idx="156">
                  <c:v>11.948114191299585</c:v>
                </c:pt>
                <c:pt idx="157">
                  <c:v>11.911987177470255</c:v>
                </c:pt>
                <c:pt idx="158">
                  <c:v>11.876510897481753</c:v>
                </c:pt>
                <c:pt idx="159">
                  <c:v>11.841667765030566</c:v>
                </c:pt>
                <c:pt idx="160">
                  <c:v>11.807440787539218</c:v>
                </c:pt>
                <c:pt idx="161">
                  <c:v>11.773813542191547</c:v>
                </c:pt>
                <c:pt idx="162">
                  <c:v>11.740770153078774</c:v>
                </c:pt>
                <c:pt idx="163">
                  <c:v>11.708295269399349</c:v>
                </c:pt>
                <c:pt idx="164">
                  <c:v>11.676374044658653</c:v>
                </c:pt>
                <c:pt idx="165">
                  <c:v>11.644992116817599</c:v>
                </c:pt>
                <c:pt idx="166">
                  <c:v>11.614135589341963</c:v>
                </c:pt>
                <c:pt idx="167">
                  <c:v>11.583791013106918</c:v>
                </c:pt>
                <c:pt idx="168">
                  <c:v>11.553945369113659</c:v>
                </c:pt>
                <c:pt idx="169">
                  <c:v>11.52458605197752</c:v>
                </c:pt>
                <c:pt idx="170">
                  <c:v>11.495700854148897</c:v>
                </c:pt>
                <c:pt idx="171">
                  <c:v>11.467277950830747</c:v>
                </c:pt>
                <c:pt idx="172">
                  <c:v>11.439305885558081</c:v>
                </c:pt>
                <c:pt idx="173">
                  <c:v>11.411773556406875</c:v>
                </c:pt>
                <c:pt idx="174">
                  <c:v>11.384670202801606</c:v>
                </c:pt>
                <c:pt idx="175">
                  <c:v>11.357985392892123</c:v>
                </c:pt>
                <c:pt idx="176">
                  <c:v>11.331709011472308</c:v>
                </c:pt>
                <c:pt idx="177">
                  <c:v>11.305831248414254</c:v>
                </c:pt>
                <c:pt idx="178">
                  <c:v>11.280342587593276</c:v>
                </c:pt>
                <c:pt idx="179">
                  <c:v>11.255233796280146</c:v>
                </c:pt>
                <c:pt idx="180">
                  <c:v>11.230495914978491</c:v>
                </c:pt>
                <c:pt idx="181">
                  <c:v>11.206120247686044</c:v>
                </c:pt>
                <c:pt idx="182">
                  <c:v>11.182098352559969</c:v>
                </c:pt>
                <c:pt idx="183">
                  <c:v>11.1584220329672</c:v>
                </c:pt>
                <c:pt idx="184">
                  <c:v>11.135083328901858</c:v>
                </c:pt>
                <c:pt idx="185">
                  <c:v>11.1120745087527</c:v>
                </c:pt>
                <c:pt idx="186">
                  <c:v>11.089388061404472</c:v>
                </c:pt>
                <c:pt idx="187">
                  <c:v>11.067016688657752</c:v>
                </c:pt>
                <c:pt idx="188">
                  <c:v>11.044953297952805</c:v>
                </c:pt>
                <c:pt idx="189">
                  <c:v>11.023190995383555</c:v>
                </c:pt>
                <c:pt idx="190">
                  <c:v>11.00172307898859</c:v>
                </c:pt>
                <c:pt idx="191">
                  <c:v>10.980543032306713</c:v>
                </c:pt>
                <c:pt idx="192">
                  <c:v>10.959644518185195</c:v>
                </c:pt>
                <c:pt idx="193">
                  <c:v>10.939021372829478</c:v>
                </c:pt>
                <c:pt idx="194">
                  <c:v>10.91866760008363</c:v>
                </c:pt>
                <c:pt idx="195">
                  <c:v>10.898577365931331</c:v>
                </c:pt>
                <c:pt idx="196">
                  <c:v>10.87874499320783</c:v>
                </c:pt>
                <c:pt idx="197">
                  <c:v>10.859164956513501</c:v>
                </c:pt>
                <c:pt idx="198">
                  <c:v>10.839831877320426</c:v>
                </c:pt>
                <c:pt idx="199">
                  <c:v>10.820740519263518</c:v>
                </c:pt>
                <c:pt idx="200">
                  <c:v>10.801885783608329</c:v>
                </c:pt>
                <c:pt idx="201">
                  <c:v>10.783262704888021</c:v>
                </c:pt>
                <c:pt idx="202">
                  <c:v>10.764866446702188</c:v>
                </c:pt>
                <c:pt idx="203">
                  <c:v>10.746692297670824</c:v>
                </c:pt>
                <c:pt idx="204">
                  <c:v>10.728735667536801</c:v>
                </c:pt>
                <c:pt idx="205">
                  <c:v>10.710992083410689</c:v>
                </c:pt>
                <c:pt idx="206">
                  <c:v>10.693457186151962</c:v>
                </c:pt>
                <c:pt idx="207">
                  <c:v>10.67612672688097</c:v>
                </c:pt>
                <c:pt idx="208">
                  <c:v>10.658996563616233</c:v>
                </c:pt>
                <c:pt idx="209">
                  <c:v>10.642062658031959</c:v>
                </c:pt>
                <c:pt idx="210">
                  <c:v>10.625321072330873</c:v>
                </c:pt>
                <c:pt idx="211">
                  <c:v>10.608767966227648</c:v>
                </c:pt>
                <c:pt idx="212">
                  <c:v>10.592399594038458</c:v>
                </c:pt>
                <c:pt idx="213">
                  <c:v>10.576212301872475</c:v>
                </c:pt>
                <c:pt idx="214">
                  <c:v>10.560202524921099</c:v>
                </c:pt>
                <c:pt idx="215">
                  <c:v>10.544366784841133</c:v>
                </c:pt>
                <c:pt idx="216">
                  <c:v>10.528701687228134</c:v>
                </c:pt>
                <c:pt idx="217">
                  <c:v>10.513203919176393</c:v>
                </c:pt>
                <c:pt idx="218">
                  <c:v>10.497870246922176</c:v>
                </c:pt>
                <c:pt idx="219">
                  <c:v>10.482697513566897</c:v>
                </c:pt>
                <c:pt idx="220">
                  <c:v>10.467682636877225</c:v>
                </c:pt>
                <c:pt idx="221">
                  <c:v>10.452822607159078</c:v>
                </c:pt>
                <c:pt idx="222">
                  <c:v>10.438114485202677</c:v>
                </c:pt>
                <c:pt idx="223">
                  <c:v>10.423555400295937</c:v>
                </c:pt>
                <c:pt idx="224">
                  <c:v>10.409142548303645</c:v>
                </c:pt>
                <c:pt idx="225">
                  <c:v>10.394873189809845</c:v>
                </c:pt>
                <c:pt idx="226">
                  <c:v>10.380744648321096</c:v>
                </c:pt>
                <c:pt idx="227">
                  <c:v>10.366754308528334</c:v>
                </c:pt>
                <c:pt idx="228">
                  <c:v>10.352899614625118</c:v>
                </c:pt>
                <c:pt idx="229">
                  <c:v>10.339178068680145</c:v>
                </c:pt>
                <c:pt idx="230">
                  <c:v>10.325587229062092</c:v>
                </c:pt>
                <c:pt idx="231">
                  <c:v>10.31212470891481</c:v>
                </c:pt>
                <c:pt idx="232">
                  <c:v>10.298788174680997</c:v>
                </c:pt>
                <c:pt idx="233">
                  <c:v>10.285575344672681</c:v>
                </c:pt>
                <c:pt idx="234">
                  <c:v>10.272483987686698</c:v>
                </c:pt>
                <c:pt idx="235">
                  <c:v>10.259511921663623</c:v>
                </c:pt>
                <c:pt idx="236">
                  <c:v>10.246657012388543</c:v>
                </c:pt>
                <c:pt idx="237">
                  <c:v>10.233917172232198</c:v>
                </c:pt>
                <c:pt idx="238">
                  <c:v>10.221290358931055</c:v>
                </c:pt>
                <c:pt idx="239">
                  <c:v>10.208774574404893</c:v>
                </c:pt>
                <c:pt idx="240">
                  <c:v>10.196367863610643</c:v>
                </c:pt>
                <c:pt idx="241">
                  <c:v>10.184068313431146</c:v>
                </c:pt>
                <c:pt idx="242">
                  <c:v>10.171874051597644</c:v>
                </c:pt>
                <c:pt idx="243">
                  <c:v>10.159783245644801</c:v>
                </c:pt>
                <c:pt idx="244">
                  <c:v>10.147794101897174</c:v>
                </c:pt>
                <c:pt idx="245">
                  <c:v>10.135904864485976</c:v>
                </c:pt>
                <c:pt idx="246">
                  <c:v>10.124113814395178</c:v>
                </c:pt>
                <c:pt idx="247">
                  <c:v>10.112419268535858</c:v>
                </c:pt>
                <c:pt idx="248">
                  <c:v>10.100819578847908</c:v>
                </c:pt>
                <c:pt idx="249">
                  <c:v>10.089313131428105</c:v>
                </c:pt>
                <c:pt idx="250">
                  <c:v>10.077898345683757</c:v>
                </c:pt>
                <c:pt idx="251">
                  <c:v>10.066573673510918</c:v>
                </c:pt>
                <c:pt idx="252">
                  <c:v>10.055337598496498</c:v>
                </c:pt>
                <c:pt idx="253">
                  <c:v>10.04418863514336</c:v>
                </c:pt>
                <c:pt idx="254">
                  <c:v>10.033125328117737</c:v>
                </c:pt>
                <c:pt idx="255">
                  <c:v>10.022146251518125</c:v>
                </c:pt>
                <c:pt idx="256">
                  <c:v>10.011250008165048</c:v>
                </c:pt>
                <c:pt idx="257">
                  <c:v>10.000435228910955</c:v>
                </c:pt>
                <c:pt idx="258">
                  <c:v>9.989700571969605</c:v>
                </c:pt>
                <c:pt idx="259">
                  <c:v>9.9790447222642911</c:v>
                </c:pt>
                <c:pt idx="260">
                  <c:v>9.9684663907943492</c:v>
                </c:pt>
                <c:pt idx="261">
                  <c:v>9.957964314019307</c:v>
                </c:pt>
                <c:pt idx="262">
                  <c:v>9.9475372532601032</c:v>
                </c:pt>
                <c:pt idx="263">
                  <c:v>9.9371839941168894</c:v>
                </c:pt>
                <c:pt idx="264">
                  <c:v>9.9269033459028648</c:v>
                </c:pt>
                <c:pt idx="265">
                  <c:v>9.9166941410935721</c:v>
                </c:pt>
                <c:pt idx="266">
                  <c:v>9.9065552347912842</c:v>
                </c:pt>
                <c:pt idx="267">
                  <c:v>9.8964855042038984</c:v>
                </c:pt>
                <c:pt idx="268">
                  <c:v>9.8864838481379618</c:v>
                </c:pt>
                <c:pt idx="269">
                  <c:v>9.8765491865053576</c:v>
                </c:pt>
                <c:pt idx="270">
                  <c:v>9.8666804598431863</c:v>
                </c:pt>
                <c:pt idx="271">
                  <c:v>9.8568766288465675</c:v>
                </c:pt>
                <c:pt idx="272">
                  <c:v>9.84713667391377</c:v>
                </c:pt>
                <c:pt idx="273">
                  <c:v>9.837459594703498</c:v>
                </c:pt>
                <c:pt idx="274">
                  <c:v>9.8278444097037774</c:v>
                </c:pt>
                <c:pt idx="275">
                  <c:v>9.8182901558122495</c:v>
                </c:pt>
                <c:pt idx="276">
                  <c:v>9.8087958879274009</c:v>
                </c:pt>
                <c:pt idx="277">
                  <c:v>9.7993606785504994</c:v>
                </c:pt>
                <c:pt idx="278">
                  <c:v>9.7899836173978088</c:v>
                </c:pt>
                <c:pt idx="279">
                  <c:v>9.7806638110229116</c:v>
                </c:pt>
                <c:pt idx="280">
                  <c:v>9.7714003824487001</c:v>
                </c:pt>
                <c:pt idx="281">
                  <c:v>9.7621924708088308</c:v>
                </c:pt>
                <c:pt idx="282">
                  <c:v>9.7530392309983718</c:v>
                </c:pt>
                <c:pt idx="283">
                  <c:v>9.7439398333333056</c:v>
                </c:pt>
                <c:pt idx="284">
                  <c:v>9.734893463218679</c:v>
                </c:pt>
                <c:pt idx="285">
                  <c:v>9.7258993208251656</c:v>
                </c:pt>
                <c:pt idx="286">
                  <c:v>9.7169566207737166</c:v>
                </c:pt>
                <c:pt idx="287">
                  <c:v>9.7080645918281565</c:v>
                </c:pt>
                <c:pt idx="288">
                  <c:v>9.6992224765954393</c:v>
                </c:pt>
                <c:pt idx="289">
                  <c:v>9.6904295312333524</c:v>
                </c:pt>
                <c:pt idx="290">
                  <c:v>9.681685025165482</c:v>
                </c:pt>
                <c:pt idx="291">
                  <c:v>9.6729882408032086</c:v>
                </c:pt>
                <c:pt idx="292">
                  <c:v>9.6643384732744995</c:v>
                </c:pt>
                <c:pt idx="293">
                  <c:v>9.6557350301594234</c:v>
                </c:pt>
                <c:pt idx="294">
                  <c:v>9.6471772312320336</c:v>
                </c:pt>
                <c:pt idx="295">
                  <c:v>9.6386644082085837</c:v>
                </c:pt>
                <c:pt idx="296">
                  <c:v>9.6301959045018215</c:v>
                </c:pt>
                <c:pt idx="297">
                  <c:v>9.6217710749812095</c:v>
                </c:pt>
                <c:pt idx="298">
                  <c:v>9.6133892857389007</c:v>
                </c:pt>
                <c:pt idx="299">
                  <c:v>9.6050499138613432</c:v>
                </c:pt>
                <c:pt idx="300">
                  <c:v>9.5967523472063228</c:v>
                </c:pt>
                <c:pt idx="301">
                  <c:v>9.5884959841852773</c:v>
                </c:pt>
                <c:pt idx="302">
                  <c:v>9.5802802335508286</c:v>
                </c:pt>
                <c:pt idx="303">
                  <c:v>9.5721045141892542</c:v>
                </c:pt>
                <c:pt idx="304">
                  <c:v>9.5639682549179064</c:v>
                </c:pt>
                <c:pt idx="305">
                  <c:v>9.5558708942873238</c:v>
                </c:pt>
                <c:pt idx="306">
                  <c:v>9.5478118803879877</c:v>
                </c:pt>
                <c:pt idx="307">
                  <c:v>9.5397906706615707</c:v>
                </c:pt>
                <c:pt idx="308">
                  <c:v>9.5318067317165642</c:v>
                </c:pt>
                <c:pt idx="309">
                  <c:v>9.5238595391481358</c:v>
                </c:pt>
                <c:pt idx="310">
                  <c:v>9.515948577362165</c:v>
                </c:pt>
                <c:pt idx="311">
                  <c:v>9.5080733394032872</c:v>
                </c:pt>
                <c:pt idx="312">
                  <c:v>9.5002333267868853</c:v>
                </c:pt>
                <c:pt idx="313">
                  <c:v>9.4924280493348885</c:v>
                </c:pt>
                <c:pt idx="314">
                  <c:v>9.4846570250153057</c:v>
                </c:pt>
                <c:pt idx="315">
                  <c:v>9.4769197797853764</c:v>
                </c:pt>
                <c:pt idx="316">
                  <c:v>9.4692158474382815</c:v>
                </c:pt>
                <c:pt idx="317">
                  <c:v>9.4615447694532424</c:v>
                </c:pt>
                <c:pt idx="318">
                  <c:v>9.4539060948490263</c:v>
                </c:pt>
                <c:pt idx="319">
                  <c:v>9.446299380040692</c:v>
                </c:pt>
                <c:pt idx="320">
                  <c:v>9.4387241886995046</c:v>
                </c:pt>
                <c:pt idx="321">
                  <c:v>9.4311800916159854</c:v>
                </c:pt>
                <c:pt idx="322">
                  <c:v>9.4236666665659534</c:v>
                </c:pt>
                <c:pt idx="323">
                  <c:v>9.4161834981795192</c:v>
                </c:pt>
                <c:pt idx="324">
                  <c:v>9.4087301778129575</c:v>
                </c:pt>
                <c:pt idx="325">
                  <c:v>9.4013063034233664</c:v>
                </c:pt>
                <c:pt idx="326">
                  <c:v>9.3939114794460679</c:v>
                </c:pt>
                <c:pt idx="327">
                  <c:v>9.3865453166746367</c:v>
                </c:pt>
                <c:pt idx="328">
                  <c:v>9.3792074321435699</c:v>
                </c:pt>
                <c:pt idx="329">
                  <c:v>9.3718974490134439</c:v>
                </c:pt>
                <c:pt idx="330">
                  <c:v>9.3646149964585454</c:v>
                </c:pt>
                <c:pt idx="331">
                  <c:v>9.3573597095569241</c:v>
                </c:pt>
                <c:pt idx="332">
                  <c:v>9.3501312291827716</c:v>
                </c:pt>
                <c:pt idx="333">
                  <c:v>9.3429292019010912</c:v>
                </c:pt>
                <c:pt idx="334">
                  <c:v>9.3357532798646119</c:v>
                </c:pt>
                <c:pt idx="335">
                  <c:v>9.3286031207128612</c:v>
                </c:pt>
                <c:pt idx="336">
                  <c:v>9.3214783874733751</c:v>
                </c:pt>
                <c:pt idx="337">
                  <c:v>9.3143787484649785</c:v>
                </c:pt>
                <c:pt idx="338">
                  <c:v>9.3073038772030774</c:v>
                </c:pt>
                <c:pt idx="339">
                  <c:v>9.3002534523069436</c:v>
                </c:pt>
                <c:pt idx="340">
                  <c:v>9.2932271574089107</c:v>
                </c:pt>
                <c:pt idx="341">
                  <c:v>9.2862246810654518</c:v>
                </c:pt>
                <c:pt idx="342">
                  <c:v>9.2792457166701041</c:v>
                </c:pt>
                <c:pt idx="343">
                  <c:v>9.2722899623681769</c:v>
                </c:pt>
                <c:pt idx="344">
                  <c:v>9.2653571209732011</c:v>
                </c:pt>
                <c:pt idx="345">
                  <c:v>9.2584468998851008</c:v>
                </c:pt>
                <c:pt idx="346">
                  <c:v>9.2515590110100323</c:v>
                </c:pt>
                <c:pt idx="347">
                  <c:v>9.2446931706818365</c:v>
                </c:pt>
                <c:pt idx="348">
                  <c:v>9.2378490995850981</c:v>
                </c:pt>
                <c:pt idx="349">
                  <c:v>9.2310265226797537</c:v>
                </c:pt>
                <c:pt idx="350">
                  <c:v>9.2242251691272106</c:v>
                </c:pt>
                <c:pt idx="351">
                  <c:v>9.217444772217954</c:v>
                </c:pt>
                <c:pt idx="352">
                  <c:v>9.2106850693006095</c:v>
                </c:pt>
                <c:pt idx="353">
                  <c:v>9.2039458017123952</c:v>
                </c:pt>
                <c:pt idx="354">
                  <c:v>9.1972267147109896</c:v>
                </c:pt>
                <c:pt idx="355">
                  <c:v>9.1905275574077212</c:v>
                </c:pt>
                <c:pt idx="356">
                  <c:v>9.1838480827020916</c:v>
                </c:pt>
                <c:pt idx="357">
                  <c:v>9.1771880472175926</c:v>
                </c:pt>
                <c:pt idx="358">
                  <c:v>9.1705472112387625</c:v>
                </c:pt>
                <c:pt idx="359">
                  <c:v>9.1639253386495074</c:v>
                </c:pt>
                <c:pt idx="360">
                  <c:v>9.1573221968725882</c:v>
                </c:pt>
                <c:pt idx="361">
                  <c:v>9.1507375568103253</c:v>
                </c:pt>
                <c:pt idx="362">
                  <c:v>9.1441711927864038</c:v>
                </c:pt>
                <c:pt idx="363">
                  <c:v>9.1376228824888699</c:v>
                </c:pt>
                <c:pt idx="364">
                  <c:v>9.1310924069141581</c:v>
                </c:pt>
                <c:pt idx="365">
                  <c:v>9.1245795503122391</c:v>
                </c:pt>
                <c:pt idx="366">
                  <c:v>9.1180841001328083</c:v>
                </c:pt>
                <c:pt idx="367">
                  <c:v>9.1116058469724912</c:v>
                </c:pt>
                <c:pt idx="368">
                  <c:v>9.1051445845230745</c:v>
                </c:pt>
                <c:pt idx="369">
                  <c:v>9.098700109520701</c:v>
                </c:pt>
                <c:pt idx="370">
                  <c:v>9.0922722216960388</c:v>
                </c:pt>
                <c:pt idx="371">
                  <c:v>9.0858607237253945</c:v>
                </c:pt>
                <c:pt idx="372">
                  <c:v>9.0794654211827321</c:v>
                </c:pt>
                <c:pt idx="373">
                  <c:v>9.0730861224926098</c:v>
                </c:pt>
                <c:pt idx="374">
                  <c:v>9.0667226388839897</c:v>
                </c:pt>
                <c:pt idx="375">
                  <c:v>9.0603747843448978</c:v>
                </c:pt>
                <c:pt idx="376">
                  <c:v>9.0540423755779607</c:v>
                </c:pt>
                <c:pt idx="377">
                  <c:v>9.0477252319567327</c:v>
                </c:pt>
                <c:pt idx="378">
                  <c:v>9.0414231754828549</c:v>
                </c:pt>
                <c:pt idx="379">
                  <c:v>9.0351360307439865</c:v>
                </c:pt>
                <c:pt idx="380">
                  <c:v>9.0288636248725354</c:v>
                </c:pt>
                <c:pt idx="381">
                  <c:v>9.0226057875051104</c:v>
                </c:pt>
                <c:pt idx="382">
                  <c:v>9.0163623507427584</c:v>
                </c:pt>
                <c:pt idx="383">
                  <c:v>9.0101331491118817</c:v>
                </c:pt>
                <c:pt idx="384">
                  <c:v>9.0039180195259103</c:v>
                </c:pt>
                <c:pt idx="385">
                  <c:v>8.9977168012476341</c:v>
                </c:pt>
                <c:pt idx="386">
                  <c:v>8.991529335852233</c:v>
                </c:pt>
                <c:pt idx="387">
                  <c:v>8.9853554671909901</c:v>
                </c:pt>
                <c:pt idx="388">
                  <c:v>8.9791950413556094</c:v>
                </c:pt>
                <c:pt idx="389">
                  <c:v>8.9730479066432327</c:v>
                </c:pt>
                <c:pt idx="390">
                  <c:v>8.9669139135220401</c:v>
                </c:pt>
                <c:pt idx="391">
                  <c:v>8.9607929145974836</c:v>
                </c:pt>
                <c:pt idx="392">
                  <c:v>8.9546847645791168</c:v>
                </c:pt>
                <c:pt idx="393">
                  <c:v>8.9485893202480078</c:v>
                </c:pt>
                <c:pt idx="394">
                  <c:v>8.9425064404247472</c:v>
                </c:pt>
                <c:pt idx="395">
                  <c:v>8.9364359859379938</c:v>
                </c:pt>
                <c:pt idx="396">
                  <c:v>8.9303778195936019</c:v>
                </c:pt>
                <c:pt idx="397">
                  <c:v>8.9243318061442682</c:v>
                </c:pt>
                <c:pt idx="398">
                  <c:v>8.9182978122597287</c:v>
                </c:pt>
                <c:pt idx="399">
                  <c:v>8.9122757064974518</c:v>
                </c:pt>
                <c:pt idx="400">
                  <c:v>8.9062653592738688</c:v>
                </c:pt>
                <c:pt idx="401">
                  <c:v>8.9002666428360975</c:v>
                </c:pt>
                <c:pt idx="402">
                  <c:v>8.894279431234132</c:v>
                </c:pt>
                <c:pt idx="403">
                  <c:v>8.8883036002935523</c:v>
                </c:pt>
                <c:pt idx="404">
                  <c:v>8.8823390275886673</c:v>
                </c:pt>
                <c:pt idx="405">
                  <c:v>8.8763855924161437</c:v>
                </c:pt>
                <c:pt idx="406">
                  <c:v>8.8704431757690756</c:v>
                </c:pt>
                <c:pt idx="407">
                  <c:v>8.8645116603115088</c:v>
                </c:pt>
                <c:pt idx="408">
                  <c:v>8.8585909303533796</c:v>
                </c:pt>
                <c:pt idx="409">
                  <c:v>8.8526808718259016</c:v>
                </c:pt>
                <c:pt idx="410">
                  <c:v>8.8467813722573556</c:v>
                </c:pt>
                <c:pt idx="411">
                  <c:v>8.8408923207492958</c:v>
                </c:pt>
                <c:pt idx="412">
                  <c:v>8.835013607953158</c:v>
                </c:pt>
                <c:pt idx="413">
                  <c:v>8.8291451260472495</c:v>
                </c:pt>
                <c:pt idx="414">
                  <c:v>8.8232867687141567</c:v>
                </c:pt>
                <c:pt idx="415">
                  <c:v>8.8174384311184912</c:v>
                </c:pt>
                <c:pt idx="416">
                  <c:v>8.8116000098850265</c:v>
                </c:pt>
                <c:pt idx="417">
                  <c:v>8.8057714030772107</c:v>
                </c:pt>
                <c:pt idx="418">
                  <c:v>8.7999525101760216</c:v>
                </c:pt>
                <c:pt idx="419">
                  <c:v>8.7941432320591684</c:v>
                </c:pt>
                <c:pt idx="420">
                  <c:v>8.7883434709806547</c:v>
                </c:pt>
                <c:pt idx="421">
                  <c:v>8.7825531305506601</c:v>
                </c:pt>
                <c:pt idx="422">
                  <c:v>8.776772115715767</c:v>
                </c:pt>
                <c:pt idx="423">
                  <c:v>8.7710003327395079</c:v>
                </c:pt>
                <c:pt idx="424">
                  <c:v>8.7652376891832269</c:v>
                </c:pt>
                <c:pt idx="425">
                  <c:v>8.7594840938872558</c:v>
                </c:pt>
                <c:pt idx="426">
                  <c:v>8.7537394569524043</c:v>
                </c:pt>
                <c:pt idx="427">
                  <c:v>8.7480036897217364</c:v>
                </c:pt>
                <c:pt idx="428">
                  <c:v>8.7422767047626646</c:v>
                </c:pt>
                <c:pt idx="429">
                  <c:v>8.7365584158493075</c:v>
                </c:pt>
                <c:pt idx="430">
                  <c:v>8.7308487379451467</c:v>
                </c:pt>
                <c:pt idx="431">
                  <c:v>8.7251475871859743</c:v>
                </c:pt>
                <c:pt idx="432">
                  <c:v>8.7194548808630845</c:v>
                </c:pt>
                <c:pt idx="433">
                  <c:v>8.7137705374067629</c:v>
                </c:pt>
                <c:pt idx="434">
                  <c:v>8.7080944763700199</c:v>
                </c:pt>
                <c:pt idx="435">
                  <c:v>8.702426618412602</c:v>
                </c:pt>
                <c:pt idx="436">
                  <c:v>8.6967668852852373</c:v>
                </c:pt>
                <c:pt idx="437">
                  <c:v>8.6911151998141545</c:v>
                </c:pt>
                <c:pt idx="438">
                  <c:v>8.6854714858858113</c:v>
                </c:pt>
                <c:pt idx="439">
                  <c:v>8.6798356684319167</c:v>
                </c:pt>
                <c:pt idx="440">
                  <c:v>8.6742076734146352</c:v>
                </c:pt>
                <c:pt idx="441">
                  <c:v>8.6685874278120529</c:v>
                </c:pt>
                <c:pt idx="442">
                  <c:v>8.6629748596038851</c:v>
                </c:pt>
                <c:pt idx="443">
                  <c:v>8.6573698977573539</c:v>
                </c:pt>
                <c:pt idx="444">
                  <c:v>8.6517724722133593</c:v>
                </c:pt>
                <c:pt idx="445">
                  <c:v>8.6461825138727999</c:v>
                </c:pt>
                <c:pt idx="446">
                  <c:v>8.6405999545831538</c:v>
                </c:pt>
                <c:pt idx="447">
                  <c:v>8.6350247271252325</c:v>
                </c:pt>
                <c:pt idx="448">
                  <c:v>8.629456765200171</c:v>
                </c:pt>
                <c:pt idx="449">
                  <c:v>8.6238960034165881</c:v>
                </c:pt>
                <c:pt idx="450">
                  <c:v>8.6183423772779761</c:v>
                </c:pt>
                <c:pt idx="451">
                  <c:v>8.6127958231702504</c:v>
                </c:pt>
                <c:pt idx="452">
                  <c:v>8.6072562783495243</c:v>
                </c:pt>
                <c:pt idx="453">
                  <c:v>8.6017236809300446</c:v>
                </c:pt>
                <c:pt idx="454">
                  <c:v>8.5961979698723301</c:v>
                </c:pt>
                <c:pt idx="455">
                  <c:v>8.5906790849714625</c:v>
                </c:pt>
                <c:pt idx="456">
                  <c:v>8.5851669668456054</c:v>
                </c:pt>
                <c:pt idx="457">
                  <c:v>8.5796615569246359</c:v>
                </c:pt>
                <c:pt idx="458">
                  <c:v>8.5741627974390031</c:v>
                </c:pt>
                <c:pt idx="459">
                  <c:v>8.5686706314087147</c:v>
                </c:pt>
                <c:pt idx="460">
                  <c:v>8.5631850026325207</c:v>
                </c:pt>
                <c:pt idx="461">
                  <c:v>8.5577058556772307</c:v>
                </c:pt>
                <c:pt idx="462">
                  <c:v>8.5522331358672137</c:v>
                </c:pt>
                <c:pt idx="463">
                  <c:v>8.5467667892740504</c:v>
                </c:pt>
                <c:pt idx="464">
                  <c:v>8.5413067627063288</c:v>
                </c:pt>
                <c:pt idx="465">
                  <c:v>8.5358530036996036</c:v>
                </c:pt>
                <c:pt idx="466">
                  <c:v>8.5304054605065094</c:v>
                </c:pt>
                <c:pt idx="467">
                  <c:v>8.5249640820869992</c:v>
                </c:pt>
                <c:pt idx="468">
                  <c:v>8.5195288180987525</c:v>
                </c:pt>
                <c:pt idx="469">
                  <c:v>8.5140996188877089</c:v>
                </c:pt>
                <c:pt idx="470">
                  <c:v>8.5086764354787476</c:v>
                </c:pt>
                <c:pt idx="471">
                  <c:v>8.5032592195665035</c:v>
                </c:pt>
                <c:pt idx="472">
                  <c:v>8.4978479235063205</c:v>
                </c:pt>
                <c:pt idx="473">
                  <c:v>8.4924425003053248</c:v>
                </c:pt>
                <c:pt idx="474">
                  <c:v>8.487042903613661</c:v>
                </c:pt>
                <c:pt idx="475">
                  <c:v>8.4816490877158</c:v>
                </c:pt>
                <c:pt idx="476">
                  <c:v>8.4762610075220444</c:v>
                </c:pt>
                <c:pt idx="477">
                  <c:v>8.4708786185600982</c:v>
                </c:pt>
                <c:pt idx="478">
                  <c:v>8.4655018769667834</c:v>
                </c:pt>
                <c:pt idx="479">
                  <c:v>8.460130739479883</c:v>
                </c:pt>
                <c:pt idx="480">
                  <c:v>8.4547651634300944</c:v>
                </c:pt>
                <c:pt idx="481">
                  <c:v>8.4494051067330851</c:v>
                </c:pt>
                <c:pt idx="482">
                  <c:v>8.444050527881684</c:v>
                </c:pt>
                <c:pt idx="483">
                  <c:v>8.4387013859381916</c:v>
                </c:pt>
                <c:pt idx="484">
                  <c:v>8.4333576405267525</c:v>
                </c:pt>
                <c:pt idx="485">
                  <c:v>8.4280192518259014</c:v>
                </c:pt>
                <c:pt idx="486">
                  <c:v>8.4226861805611737</c:v>
                </c:pt>
                <c:pt idx="487">
                  <c:v>8.417358387997826</c:v>
                </c:pt>
                <c:pt idx="488">
                  <c:v>8.4120358359336826</c:v>
                </c:pt>
                <c:pt idx="489">
                  <c:v>8.4067184866920446</c:v>
                </c:pt>
                <c:pt idx="490">
                  <c:v>8.4014063031147472</c:v>
                </c:pt>
                <c:pt idx="491">
                  <c:v>8.3960992485552808</c:v>
                </c:pt>
                <c:pt idx="492">
                  <c:v>8.3907972868720115</c:v>
                </c:pt>
                <c:pt idx="493">
                  <c:v>8.3855003824215206</c:v>
                </c:pt>
                <c:pt idx="494">
                  <c:v>8.3802085000520066</c:v>
                </c:pt>
                <c:pt idx="495">
                  <c:v>8.374921605096814</c:v>
                </c:pt>
                <c:pt idx="496">
                  <c:v>8.3696396633680141</c:v>
                </c:pt>
                <c:pt idx="497">
                  <c:v>8.3643626411501124</c:v>
                </c:pt>
                <c:pt idx="498">
                  <c:v>8.3590905051938158</c:v>
                </c:pt>
                <c:pt idx="499">
                  <c:v>8.353823222709913</c:v>
                </c:pt>
                <c:pt idx="500">
                  <c:v>8.3485607613632116</c:v>
                </c:pt>
                <c:pt idx="501">
                  <c:v>8.3433030892665787</c:v>
                </c:pt>
                <c:pt idx="502">
                  <c:v>8.3380501749750646</c:v>
                </c:pt>
                <c:pt idx="503">
                  <c:v>8.3328019874800905</c:v>
                </c:pt>
                <c:pt idx="504">
                  <c:v>8.327558496203741</c:v>
                </c:pt>
                <c:pt idx="505">
                  <c:v>8.3223196709931191</c:v>
                </c:pt>
                <c:pt idx="506">
                  <c:v>8.3170854821147699</c:v>
                </c:pt>
                <c:pt idx="507">
                  <c:v>8.3118559002492169</c:v>
                </c:pt>
                <c:pt idx="508">
                  <c:v>8.3066308964855295</c:v>
                </c:pt>
                <c:pt idx="509">
                  <c:v>8.3014104423159996</c:v>
                </c:pt>
                <c:pt idx="510">
                  <c:v>8.2961945096308654</c:v>
                </c:pt>
                <c:pt idx="511">
                  <c:v>8.290983070713132</c:v>
                </c:pt>
                <c:pt idx="512">
                  <c:v>8.2857760982334359</c:v>
                </c:pt>
                <c:pt idx="513">
                  <c:v>8.280573565245005</c:v>
                </c:pt>
                <c:pt idx="514">
                  <c:v>8.2753754451786623</c:v>
                </c:pt>
                <c:pt idx="515">
                  <c:v>8.2701817118379246</c:v>
                </c:pt>
                <c:pt idx="516">
                  <c:v>8.264992339394146</c:v>
                </c:pt>
                <c:pt idx="517">
                  <c:v>8.2598073023817271</c:v>
                </c:pt>
                <c:pt idx="518">
                  <c:v>8.2546265756934094</c:v>
                </c:pt>
                <c:pt idx="519">
                  <c:v>8.2494501345756106</c:v>
                </c:pt>
                <c:pt idx="520">
                  <c:v>8.2442779546238381</c:v>
                </c:pt>
                <c:pt idx="521">
                  <c:v>8.2391100117781519</c:v>
                </c:pt>
                <c:pt idx="522">
                  <c:v>8.233946282318696</c:v>
                </c:pt>
                <c:pt idx="523">
                  <c:v>8.2287867428612866</c:v>
                </c:pt>
                <c:pt idx="524">
                  <c:v>8.2236313703530683</c:v>
                </c:pt>
                <c:pt idx="525">
                  <c:v>8.2184801420682128</c:v>
                </c:pt>
                <c:pt idx="526">
                  <c:v>8.2133330356036769</c:v>
                </c:pt>
                <c:pt idx="527">
                  <c:v>8.2081900288750465</c:v>
                </c:pt>
                <c:pt idx="528">
                  <c:v>8.2030511001123809</c:v>
                </c:pt>
                <c:pt idx="529">
                  <c:v>8.197916227856167</c:v>
                </c:pt>
                <c:pt idx="530">
                  <c:v>8.1927853909532882</c:v>
                </c:pt>
                <c:pt idx="531">
                  <c:v>8.1876585685530792</c:v>
                </c:pt>
                <c:pt idx="532">
                  <c:v>8.1825357401033916</c:v>
                </c:pt>
                <c:pt idx="533">
                  <c:v>8.1774168853467586</c:v>
                </c:pt>
                <c:pt idx="534">
                  <c:v>8.1723019843165741</c:v>
                </c:pt>
                <c:pt idx="535">
                  <c:v>8.1671910173333409</c:v>
                </c:pt>
                <c:pt idx="536">
                  <c:v>8.1620839650009511</c:v>
                </c:pt>
                <c:pt idx="537">
                  <c:v>8.1569808082030413</c:v>
                </c:pt>
                <c:pt idx="538">
                  <c:v>8.1518815280993735</c:v>
                </c:pt>
                <c:pt idx="539">
                  <c:v>8.1467861061222635</c:v>
                </c:pt>
                <c:pt idx="540">
                  <c:v>8.1416945239730794</c:v>
                </c:pt>
                <c:pt idx="541">
                  <c:v>8.1366067636187527</c:v>
                </c:pt>
                <c:pt idx="542">
                  <c:v>8.1315228072883574</c:v>
                </c:pt>
                <c:pt idx="543">
                  <c:v>8.1264426374697312</c:v>
                </c:pt>
                <c:pt idx="544">
                  <c:v>8.1213662369061339</c:v>
                </c:pt>
                <c:pt idx="545">
                  <c:v>8.1162935885929457</c:v>
                </c:pt>
                <c:pt idx="546">
                  <c:v>8.1112246757744195</c:v>
                </c:pt>
                <c:pt idx="547">
                  <c:v>8.1061594819404803</c:v>
                </c:pt>
                <c:pt idx="548">
                  <c:v>8.1010979908235417</c:v>
                </c:pt>
                <c:pt idx="549">
                  <c:v>8.0960401863953724</c:v>
                </c:pt>
                <c:pt idx="550">
                  <c:v>8.0909860528640252</c:v>
                </c:pt>
                <c:pt idx="551">
                  <c:v>8.0859355746707831</c:v>
                </c:pt>
                <c:pt idx="552">
                  <c:v>8.0808887364871449</c:v>
                </c:pt>
                <c:pt idx="553">
                  <c:v>8.0758455232118553</c:v>
                </c:pt>
                <c:pt idx="554">
                  <c:v>8.0708059199679738</c:v>
                </c:pt>
                <c:pt idx="555">
                  <c:v>8.0657699120999826</c:v>
                </c:pt>
                <c:pt idx="556">
                  <c:v>8.0607374851709253</c:v>
                </c:pt>
                <c:pt idx="557">
                  <c:v>8.0557086249595784</c:v>
                </c:pt>
                <c:pt idx="558">
                  <c:v>8.0506833174576862</c:v>
                </c:pt>
                <c:pt idx="559">
                  <c:v>8.0456615488671837</c:v>
                </c:pt>
                <c:pt idx="560">
                  <c:v>8.0406433055974968</c:v>
                </c:pt>
                <c:pt idx="561">
                  <c:v>8.0356285742628639</c:v>
                </c:pt>
                <c:pt idx="562">
                  <c:v>8.0306173416796778</c:v>
                </c:pt>
                <c:pt idx="563">
                  <c:v>8.0256095948638855</c:v>
                </c:pt>
                <c:pt idx="564">
                  <c:v>8.0206053210283965</c:v>
                </c:pt>
                <c:pt idx="565">
                  <c:v>8.0156045075805356</c:v>
                </c:pt>
                <c:pt idx="566">
                  <c:v>8.0106071421195413</c:v>
                </c:pt>
                <c:pt idx="567">
                  <c:v>8.00561321243406</c:v>
                </c:pt>
                <c:pt idx="568">
                  <c:v>8.0006227064997137</c:v>
                </c:pt>
                <c:pt idx="569">
                  <c:v>7.9956356124766703</c:v>
                </c:pt>
                <c:pt idx="570">
                  <c:v>7.9906519187072451</c:v>
                </c:pt>
                <c:pt idx="571">
                  <c:v>7.9856716137135546</c:v>
                </c:pt>
                <c:pt idx="572">
                  <c:v>7.980694686195168</c:v>
                </c:pt>
                <c:pt idx="573">
                  <c:v>7.975721125026821</c:v>
                </c:pt>
                <c:pt idx="574">
                  <c:v>7.9707509192561332</c:v>
                </c:pt>
                <c:pt idx="575">
                  <c:v>7.9657840581013559</c:v>
                </c:pt>
                <c:pt idx="576">
                  <c:v>7.9608205309491744</c:v>
                </c:pt>
                <c:pt idx="577">
                  <c:v>7.9558603273525019</c:v>
                </c:pt>
                <c:pt idx="578">
                  <c:v>7.9509034370283214</c:v>
                </c:pt>
                <c:pt idx="579">
                  <c:v>7.9459498498555536</c:v>
                </c:pt>
                <c:pt idx="580">
                  <c:v>7.9409995558729474</c:v>
                </c:pt>
                <c:pt idx="581">
                  <c:v>7.9360525452769899</c:v>
                </c:pt>
                <c:pt idx="582">
                  <c:v>7.9311088084198609</c:v>
                </c:pt>
                <c:pt idx="583">
                  <c:v>7.9261683358073967</c:v>
                </c:pt>
                <c:pt idx="584">
                  <c:v>7.9212311180970794</c:v>
                </c:pt>
                <c:pt idx="585">
                  <c:v>7.9162971460960581</c:v>
                </c:pt>
                <c:pt idx="586">
                  <c:v>7.9113664107592001</c:v>
                </c:pt>
                <c:pt idx="587">
                  <c:v>7.906438903187146</c:v>
                </c:pt>
                <c:pt idx="588">
                  <c:v>7.9015146146244106</c:v>
                </c:pt>
                <c:pt idx="589">
                  <c:v>7.8965935364574893</c:v>
                </c:pt>
                <c:pt idx="590">
                  <c:v>7.8916756602130036</c:v>
                </c:pt>
                <c:pt idx="591">
                  <c:v>7.8867609775558574</c:v>
                </c:pt>
                <c:pt idx="592">
                  <c:v>7.8818494802874195</c:v>
                </c:pt>
                <c:pt idx="593">
                  <c:v>7.8769411603437316</c:v>
                </c:pt>
                <c:pt idx="594">
                  <c:v>7.8720360097937405</c:v>
                </c:pt>
                <c:pt idx="595">
                  <c:v>7.8671340208375415</c:v>
                </c:pt>
                <c:pt idx="596">
                  <c:v>7.8622351858046411</c:v>
                </c:pt>
                <c:pt idx="597">
                  <c:v>7.857339497152271</c:v>
                </c:pt>
                <c:pt idx="598">
                  <c:v>7.8524469474636831</c:v>
                </c:pt>
                <c:pt idx="599">
                  <c:v>7.8475575294464885</c:v>
                </c:pt>
                <c:pt idx="600">
                  <c:v>7.8426712359310145</c:v>
                </c:pt>
                <c:pt idx="601">
                  <c:v>7.8377880598686733</c:v>
                </c:pt>
                <c:pt idx="602">
                  <c:v>7.832907994330359</c:v>
                </c:pt>
                <c:pt idx="603">
                  <c:v>7.8280310325048603</c:v>
                </c:pt>
                <c:pt idx="604">
                  <c:v>7.8231571676972944</c:v>
                </c:pt>
                <c:pt idx="605">
                  <c:v>7.8182863933275524</c:v>
                </c:pt>
                <c:pt idx="606">
                  <c:v>7.8134187029287876</c:v>
                </c:pt>
                <c:pt idx="607">
                  <c:v>7.8085540901458756</c:v>
                </c:pt>
                <c:pt idx="608">
                  <c:v>7.8036925487339559</c:v>
                </c:pt>
                <c:pt idx="609">
                  <c:v>7.7988340725569216</c:v>
                </c:pt>
                <c:pt idx="610">
                  <c:v>7.7939786555860007</c:v>
                </c:pt>
                <c:pt idx="611">
                  <c:v>7.7891262918982829</c:v>
                </c:pt>
                <c:pt idx="612">
                  <c:v>7.7842769756753238</c:v>
                </c:pt>
                <c:pt idx="613">
                  <c:v>7.7794307012017239</c:v>
                </c:pt>
                <c:pt idx="614">
                  <c:v>7.7745874628637548</c:v>
                </c:pt>
                <c:pt idx="615">
                  <c:v>7.7697472551479692</c:v>
                </c:pt>
                <c:pt idx="616">
                  <c:v>7.7649100726398697</c:v>
                </c:pt>
                <c:pt idx="617">
                  <c:v>7.7600759100225609</c:v>
                </c:pt>
                <c:pt idx="618">
                  <c:v>7.7552447620754243</c:v>
                </c:pt>
                <c:pt idx="619">
                  <c:v>7.7504166236728196</c:v>
                </c:pt>
                <c:pt idx="620">
                  <c:v>7.7455914897827878</c:v>
                </c:pt>
                <c:pt idx="621">
                  <c:v>7.7407693554657833</c:v>
                </c:pt>
                <c:pt idx="622">
                  <c:v>7.7359502158734124</c:v>
                </c:pt>
                <c:pt idx="623">
                  <c:v>7.7311340662471899</c:v>
                </c:pt>
                <c:pt idx="624">
                  <c:v>7.7263209019173118</c:v>
                </c:pt>
                <c:pt idx="625">
                  <c:v>7.7215107183014418</c:v>
                </c:pt>
                <c:pt idx="626">
                  <c:v>7.7167035109035016</c:v>
                </c:pt>
                <c:pt idx="627">
                  <c:v>7.7118992753125006</c:v>
                </c:pt>
                <c:pt idx="628">
                  <c:v>7.7070980072013526</c:v>
                </c:pt>
                <c:pt idx="629">
                  <c:v>7.7022997023257336</c:v>
                </c:pt>
                <c:pt idx="630">
                  <c:v>7.6975043565229253</c:v>
                </c:pt>
                <c:pt idx="631">
                  <c:v>7.6927119657106893</c:v>
                </c:pt>
                <c:pt idx="632">
                  <c:v>7.6879225258861545</c:v>
                </c:pt>
                <c:pt idx="633">
                  <c:v>7.6831360331247112</c:v>
                </c:pt>
                <c:pt idx="634">
                  <c:v>7.6783524835789265</c:v>
                </c:pt>
                <c:pt idx="635">
                  <c:v>7.6735718734774636</c:v>
                </c:pt>
                <c:pt idx="636">
                  <c:v>7.6687941991240223</c:v>
                </c:pt>
                <c:pt idx="637">
                  <c:v>7.6640194568962876</c:v>
                </c:pt>
                <c:pt idx="638">
                  <c:v>7.6592476432448855</c:v>
                </c:pt>
                <c:pt idx="639">
                  <c:v>7.6544787546923665</c:v>
                </c:pt>
                <c:pt idx="640">
                  <c:v>7.6497127878321916</c:v>
                </c:pt>
                <c:pt idx="641">
                  <c:v>7.644949739327723</c:v>
                </c:pt>
                <c:pt idx="642">
                  <c:v>7.6401896059112371</c:v>
                </c:pt>
                <c:pt idx="643">
                  <c:v>7.6354323843829608</c:v>
                </c:pt>
                <c:pt idx="644">
                  <c:v>7.6306780716100864</c:v>
                </c:pt>
                <c:pt idx="645">
                  <c:v>7.6259266645258279</c:v>
                </c:pt>
                <c:pt idx="646">
                  <c:v>7.6211781601284745</c:v>
                </c:pt>
                <c:pt idx="647">
                  <c:v>7.6164325554804631</c:v>
                </c:pt>
                <c:pt idx="648">
                  <c:v>7.6116898477074546</c:v>
                </c:pt>
                <c:pt idx="649">
                  <c:v>7.606950033997423</c:v>
                </c:pt>
                <c:pt idx="650">
                  <c:v>7.602213111599756</c:v>
                </c:pt>
                <c:pt idx="651">
                  <c:v>7.5974790778243815</c:v>
                </c:pt>
                <c:pt idx="652">
                  <c:v>7.5927479300408667</c:v>
                </c:pt>
                <c:pt idx="653">
                  <c:v>7.5880196656775638</c:v>
                </c:pt>
                <c:pt idx="654">
                  <c:v>7.5832942822207539</c:v>
                </c:pt>
                <c:pt idx="655">
                  <c:v>7.5785717772138081</c:v>
                </c:pt>
                <c:pt idx="656">
                  <c:v>7.573852148256325</c:v>
                </c:pt>
                <c:pt idx="657">
                  <c:v>7.5691353930033323</c:v>
                </c:pt>
                <c:pt idx="658">
                  <c:v>7.5644215091644558</c:v>
                </c:pt>
                <c:pt idx="659">
                  <c:v>7.5597104945031219</c:v>
                </c:pt>
                <c:pt idx="660">
                  <c:v>7.5550023468357441</c:v>
                </c:pt>
              </c:numCache>
            </c:numRef>
          </c:yVal>
          <c:smooth val="0"/>
        </c:ser>
        <c:ser>
          <c:idx val="0"/>
          <c:order val="2"/>
          <c:tx>
            <c:strRef>
              <c:f>'確認 Graph(Vin)'!$C$4</c:f>
              <c:strCache>
                <c:ptCount val="1"/>
                <c:pt idx="0">
                  <c:v>Vin(min)</c:v>
                </c:pt>
              </c:strCache>
            </c:strRef>
          </c:tx>
          <c:spPr>
            <a:ln w="25400">
              <a:solidFill>
                <a:srgbClr val="5B9BD5"/>
              </a:solidFill>
              <a:prstDash val="solid"/>
            </a:ln>
          </c:spPr>
          <c:marker>
            <c:symbol val="none"/>
          </c:marker>
          <c:xVal>
            <c:numRef>
              <c:f>'確認 Graph(Vin)'!$B$5:$B$665</c:f>
              <c:numCache>
                <c:formatCode>General</c:formatCode>
                <c:ptCount val="661"/>
                <c:pt idx="0">
                  <c:v>20</c:v>
                </c:pt>
                <c:pt idx="1">
                  <c:v>20.5</c:v>
                </c:pt>
                <c:pt idx="2">
                  <c:v>21</c:v>
                </c:pt>
                <c:pt idx="3">
                  <c:v>21.5</c:v>
                </c:pt>
                <c:pt idx="4">
                  <c:v>22</c:v>
                </c:pt>
                <c:pt idx="5">
                  <c:v>22.5</c:v>
                </c:pt>
                <c:pt idx="6">
                  <c:v>23</c:v>
                </c:pt>
                <c:pt idx="7">
                  <c:v>23.5</c:v>
                </c:pt>
                <c:pt idx="8">
                  <c:v>24</c:v>
                </c:pt>
                <c:pt idx="9">
                  <c:v>24.5</c:v>
                </c:pt>
                <c:pt idx="10">
                  <c:v>25</c:v>
                </c:pt>
                <c:pt idx="11">
                  <c:v>25.5</c:v>
                </c:pt>
                <c:pt idx="12">
                  <c:v>26</c:v>
                </c:pt>
                <c:pt idx="13">
                  <c:v>26.5</c:v>
                </c:pt>
                <c:pt idx="14">
                  <c:v>27</c:v>
                </c:pt>
                <c:pt idx="15">
                  <c:v>27.5</c:v>
                </c:pt>
                <c:pt idx="16">
                  <c:v>28</c:v>
                </c:pt>
                <c:pt idx="17">
                  <c:v>28.5</c:v>
                </c:pt>
                <c:pt idx="18">
                  <c:v>29</c:v>
                </c:pt>
                <c:pt idx="19">
                  <c:v>29.5</c:v>
                </c:pt>
                <c:pt idx="20">
                  <c:v>30</c:v>
                </c:pt>
                <c:pt idx="21">
                  <c:v>30.5</c:v>
                </c:pt>
                <c:pt idx="22">
                  <c:v>31</c:v>
                </c:pt>
                <c:pt idx="23">
                  <c:v>31.5</c:v>
                </c:pt>
                <c:pt idx="24">
                  <c:v>32</c:v>
                </c:pt>
                <c:pt idx="25">
                  <c:v>32.5</c:v>
                </c:pt>
                <c:pt idx="26">
                  <c:v>33</c:v>
                </c:pt>
                <c:pt idx="27">
                  <c:v>33.5</c:v>
                </c:pt>
                <c:pt idx="28">
                  <c:v>34</c:v>
                </c:pt>
                <c:pt idx="29">
                  <c:v>34.5</c:v>
                </c:pt>
                <c:pt idx="30">
                  <c:v>35</c:v>
                </c:pt>
                <c:pt idx="31">
                  <c:v>35.5</c:v>
                </c:pt>
                <c:pt idx="32">
                  <c:v>36</c:v>
                </c:pt>
                <c:pt idx="33">
                  <c:v>36.5</c:v>
                </c:pt>
                <c:pt idx="34">
                  <c:v>37</c:v>
                </c:pt>
                <c:pt idx="35">
                  <c:v>37.5</c:v>
                </c:pt>
                <c:pt idx="36">
                  <c:v>38</c:v>
                </c:pt>
                <c:pt idx="37">
                  <c:v>38.5</c:v>
                </c:pt>
                <c:pt idx="38">
                  <c:v>39</c:v>
                </c:pt>
                <c:pt idx="39">
                  <c:v>39.5</c:v>
                </c:pt>
                <c:pt idx="40">
                  <c:v>40</c:v>
                </c:pt>
                <c:pt idx="41">
                  <c:v>40.5</c:v>
                </c:pt>
                <c:pt idx="42">
                  <c:v>41</c:v>
                </c:pt>
                <c:pt idx="43">
                  <c:v>41.5</c:v>
                </c:pt>
                <c:pt idx="44">
                  <c:v>42</c:v>
                </c:pt>
                <c:pt idx="45">
                  <c:v>42.5</c:v>
                </c:pt>
                <c:pt idx="46">
                  <c:v>43</c:v>
                </c:pt>
                <c:pt idx="47">
                  <c:v>43.5</c:v>
                </c:pt>
                <c:pt idx="48">
                  <c:v>44</c:v>
                </c:pt>
                <c:pt idx="49">
                  <c:v>44.5</c:v>
                </c:pt>
                <c:pt idx="50">
                  <c:v>45</c:v>
                </c:pt>
                <c:pt idx="51">
                  <c:v>45.5</c:v>
                </c:pt>
                <c:pt idx="52">
                  <c:v>46</c:v>
                </c:pt>
                <c:pt idx="53">
                  <c:v>46.5</c:v>
                </c:pt>
                <c:pt idx="54">
                  <c:v>47</c:v>
                </c:pt>
                <c:pt idx="55">
                  <c:v>47.5</c:v>
                </c:pt>
                <c:pt idx="56">
                  <c:v>48</c:v>
                </c:pt>
                <c:pt idx="57">
                  <c:v>48.5</c:v>
                </c:pt>
                <c:pt idx="58">
                  <c:v>49</c:v>
                </c:pt>
                <c:pt idx="59">
                  <c:v>49.5</c:v>
                </c:pt>
                <c:pt idx="60">
                  <c:v>50</c:v>
                </c:pt>
                <c:pt idx="61">
                  <c:v>50.5</c:v>
                </c:pt>
                <c:pt idx="62">
                  <c:v>51</c:v>
                </c:pt>
                <c:pt idx="63">
                  <c:v>51.5</c:v>
                </c:pt>
                <c:pt idx="64">
                  <c:v>52</c:v>
                </c:pt>
                <c:pt idx="65">
                  <c:v>52.5</c:v>
                </c:pt>
                <c:pt idx="66">
                  <c:v>53</c:v>
                </c:pt>
                <c:pt idx="67">
                  <c:v>53.5</c:v>
                </c:pt>
                <c:pt idx="68">
                  <c:v>54</c:v>
                </c:pt>
                <c:pt idx="69">
                  <c:v>54.5</c:v>
                </c:pt>
                <c:pt idx="70">
                  <c:v>55</c:v>
                </c:pt>
                <c:pt idx="71">
                  <c:v>55.5</c:v>
                </c:pt>
                <c:pt idx="72">
                  <c:v>56</c:v>
                </c:pt>
                <c:pt idx="73">
                  <c:v>56.5</c:v>
                </c:pt>
                <c:pt idx="74">
                  <c:v>57</c:v>
                </c:pt>
                <c:pt idx="75">
                  <c:v>57.5</c:v>
                </c:pt>
                <c:pt idx="76">
                  <c:v>58</c:v>
                </c:pt>
                <c:pt idx="77">
                  <c:v>58.5</c:v>
                </c:pt>
                <c:pt idx="78">
                  <c:v>59</c:v>
                </c:pt>
                <c:pt idx="79">
                  <c:v>59.5</c:v>
                </c:pt>
                <c:pt idx="80">
                  <c:v>60</c:v>
                </c:pt>
                <c:pt idx="81">
                  <c:v>60.5</c:v>
                </c:pt>
                <c:pt idx="82">
                  <c:v>61</c:v>
                </c:pt>
                <c:pt idx="83">
                  <c:v>61.5</c:v>
                </c:pt>
                <c:pt idx="84">
                  <c:v>62</c:v>
                </c:pt>
                <c:pt idx="85">
                  <c:v>62.5</c:v>
                </c:pt>
                <c:pt idx="86">
                  <c:v>63</c:v>
                </c:pt>
                <c:pt idx="87">
                  <c:v>63.5</c:v>
                </c:pt>
                <c:pt idx="88">
                  <c:v>64</c:v>
                </c:pt>
                <c:pt idx="89">
                  <c:v>64.5</c:v>
                </c:pt>
                <c:pt idx="90">
                  <c:v>65</c:v>
                </c:pt>
                <c:pt idx="91">
                  <c:v>65.5</c:v>
                </c:pt>
                <c:pt idx="92">
                  <c:v>66</c:v>
                </c:pt>
                <c:pt idx="93">
                  <c:v>66.5</c:v>
                </c:pt>
                <c:pt idx="94">
                  <c:v>67</c:v>
                </c:pt>
                <c:pt idx="95">
                  <c:v>67.5</c:v>
                </c:pt>
                <c:pt idx="96">
                  <c:v>68</c:v>
                </c:pt>
                <c:pt idx="97">
                  <c:v>68.5</c:v>
                </c:pt>
                <c:pt idx="98">
                  <c:v>69</c:v>
                </c:pt>
                <c:pt idx="99">
                  <c:v>69.5</c:v>
                </c:pt>
                <c:pt idx="100">
                  <c:v>70</c:v>
                </c:pt>
                <c:pt idx="101">
                  <c:v>70.5</c:v>
                </c:pt>
                <c:pt idx="102">
                  <c:v>71</c:v>
                </c:pt>
                <c:pt idx="103">
                  <c:v>71.5</c:v>
                </c:pt>
                <c:pt idx="104">
                  <c:v>72</c:v>
                </c:pt>
                <c:pt idx="105">
                  <c:v>72.5</c:v>
                </c:pt>
                <c:pt idx="106">
                  <c:v>73</c:v>
                </c:pt>
                <c:pt idx="107">
                  <c:v>73.5</c:v>
                </c:pt>
                <c:pt idx="108">
                  <c:v>74</c:v>
                </c:pt>
                <c:pt idx="109">
                  <c:v>74.5</c:v>
                </c:pt>
                <c:pt idx="110">
                  <c:v>75</c:v>
                </c:pt>
                <c:pt idx="111">
                  <c:v>75.5</c:v>
                </c:pt>
                <c:pt idx="112">
                  <c:v>76</c:v>
                </c:pt>
                <c:pt idx="113">
                  <c:v>76.5</c:v>
                </c:pt>
                <c:pt idx="114">
                  <c:v>77</c:v>
                </c:pt>
                <c:pt idx="115">
                  <c:v>77.5</c:v>
                </c:pt>
                <c:pt idx="116">
                  <c:v>78</c:v>
                </c:pt>
                <c:pt idx="117">
                  <c:v>78.5</c:v>
                </c:pt>
                <c:pt idx="118">
                  <c:v>79</c:v>
                </c:pt>
                <c:pt idx="119">
                  <c:v>79.5</c:v>
                </c:pt>
                <c:pt idx="120">
                  <c:v>80</c:v>
                </c:pt>
                <c:pt idx="121">
                  <c:v>80.5</c:v>
                </c:pt>
                <c:pt idx="122">
                  <c:v>81</c:v>
                </c:pt>
                <c:pt idx="123">
                  <c:v>81.5</c:v>
                </c:pt>
                <c:pt idx="124">
                  <c:v>82</c:v>
                </c:pt>
                <c:pt idx="125">
                  <c:v>82.5</c:v>
                </c:pt>
                <c:pt idx="126">
                  <c:v>83</c:v>
                </c:pt>
                <c:pt idx="127">
                  <c:v>83.5</c:v>
                </c:pt>
                <c:pt idx="128">
                  <c:v>84</c:v>
                </c:pt>
                <c:pt idx="129">
                  <c:v>84.5</c:v>
                </c:pt>
                <c:pt idx="130">
                  <c:v>85</c:v>
                </c:pt>
                <c:pt idx="131">
                  <c:v>85.5</c:v>
                </c:pt>
                <c:pt idx="132">
                  <c:v>86</c:v>
                </c:pt>
                <c:pt idx="133">
                  <c:v>86.5</c:v>
                </c:pt>
                <c:pt idx="134">
                  <c:v>87</c:v>
                </c:pt>
                <c:pt idx="135">
                  <c:v>87.5</c:v>
                </c:pt>
                <c:pt idx="136">
                  <c:v>88</c:v>
                </c:pt>
                <c:pt idx="137">
                  <c:v>88.5</c:v>
                </c:pt>
                <c:pt idx="138">
                  <c:v>89</c:v>
                </c:pt>
                <c:pt idx="139">
                  <c:v>89.5</c:v>
                </c:pt>
                <c:pt idx="140">
                  <c:v>90</c:v>
                </c:pt>
                <c:pt idx="141">
                  <c:v>90.5</c:v>
                </c:pt>
                <c:pt idx="142">
                  <c:v>91</c:v>
                </c:pt>
                <c:pt idx="143">
                  <c:v>91.5</c:v>
                </c:pt>
                <c:pt idx="144">
                  <c:v>92</c:v>
                </c:pt>
                <c:pt idx="145">
                  <c:v>92.5</c:v>
                </c:pt>
                <c:pt idx="146">
                  <c:v>93</c:v>
                </c:pt>
                <c:pt idx="147">
                  <c:v>93.5</c:v>
                </c:pt>
                <c:pt idx="148">
                  <c:v>94</c:v>
                </c:pt>
                <c:pt idx="149">
                  <c:v>94.5</c:v>
                </c:pt>
                <c:pt idx="150">
                  <c:v>95</c:v>
                </c:pt>
                <c:pt idx="151">
                  <c:v>95.5</c:v>
                </c:pt>
                <c:pt idx="152">
                  <c:v>96</c:v>
                </c:pt>
                <c:pt idx="153">
                  <c:v>96.5</c:v>
                </c:pt>
                <c:pt idx="154">
                  <c:v>97</c:v>
                </c:pt>
                <c:pt idx="155">
                  <c:v>97.5</c:v>
                </c:pt>
                <c:pt idx="156">
                  <c:v>98</c:v>
                </c:pt>
                <c:pt idx="157">
                  <c:v>98.5</c:v>
                </c:pt>
                <c:pt idx="158">
                  <c:v>99</c:v>
                </c:pt>
                <c:pt idx="159">
                  <c:v>99.5</c:v>
                </c:pt>
                <c:pt idx="160">
                  <c:v>100</c:v>
                </c:pt>
                <c:pt idx="161">
                  <c:v>100.5</c:v>
                </c:pt>
                <c:pt idx="162">
                  <c:v>101</c:v>
                </c:pt>
                <c:pt idx="163">
                  <c:v>101.5</c:v>
                </c:pt>
                <c:pt idx="164">
                  <c:v>102</c:v>
                </c:pt>
                <c:pt idx="165">
                  <c:v>102.5</c:v>
                </c:pt>
                <c:pt idx="166">
                  <c:v>103</c:v>
                </c:pt>
                <c:pt idx="167">
                  <c:v>103.5</c:v>
                </c:pt>
                <c:pt idx="168">
                  <c:v>104</c:v>
                </c:pt>
                <c:pt idx="169">
                  <c:v>104.5</c:v>
                </c:pt>
                <c:pt idx="170">
                  <c:v>105</c:v>
                </c:pt>
                <c:pt idx="171">
                  <c:v>105.5</c:v>
                </c:pt>
                <c:pt idx="172">
                  <c:v>106</c:v>
                </c:pt>
                <c:pt idx="173">
                  <c:v>106.5</c:v>
                </c:pt>
                <c:pt idx="174">
                  <c:v>107</c:v>
                </c:pt>
                <c:pt idx="175">
                  <c:v>107.5</c:v>
                </c:pt>
                <c:pt idx="176">
                  <c:v>108</c:v>
                </c:pt>
                <c:pt idx="177">
                  <c:v>108.5</c:v>
                </c:pt>
                <c:pt idx="178">
                  <c:v>109</c:v>
                </c:pt>
                <c:pt idx="179">
                  <c:v>109.5</c:v>
                </c:pt>
                <c:pt idx="180">
                  <c:v>110</c:v>
                </c:pt>
                <c:pt idx="181">
                  <c:v>110.5</c:v>
                </c:pt>
                <c:pt idx="182">
                  <c:v>111</c:v>
                </c:pt>
                <c:pt idx="183">
                  <c:v>111.5</c:v>
                </c:pt>
                <c:pt idx="184">
                  <c:v>112</c:v>
                </c:pt>
                <c:pt idx="185">
                  <c:v>112.5</c:v>
                </c:pt>
                <c:pt idx="186">
                  <c:v>113</c:v>
                </c:pt>
                <c:pt idx="187">
                  <c:v>113.5</c:v>
                </c:pt>
                <c:pt idx="188">
                  <c:v>114</c:v>
                </c:pt>
                <c:pt idx="189">
                  <c:v>114.5</c:v>
                </c:pt>
                <c:pt idx="190">
                  <c:v>115</c:v>
                </c:pt>
                <c:pt idx="191">
                  <c:v>115.5</c:v>
                </c:pt>
                <c:pt idx="192">
                  <c:v>116</c:v>
                </c:pt>
                <c:pt idx="193">
                  <c:v>116.5</c:v>
                </c:pt>
                <c:pt idx="194">
                  <c:v>117</c:v>
                </c:pt>
                <c:pt idx="195">
                  <c:v>117.5</c:v>
                </c:pt>
                <c:pt idx="196">
                  <c:v>118</c:v>
                </c:pt>
                <c:pt idx="197">
                  <c:v>118.5</c:v>
                </c:pt>
                <c:pt idx="198">
                  <c:v>119</c:v>
                </c:pt>
                <c:pt idx="199">
                  <c:v>119.5</c:v>
                </c:pt>
                <c:pt idx="200">
                  <c:v>120</c:v>
                </c:pt>
                <c:pt idx="201">
                  <c:v>120.5</c:v>
                </c:pt>
                <c:pt idx="202">
                  <c:v>121</c:v>
                </c:pt>
                <c:pt idx="203">
                  <c:v>121.5</c:v>
                </c:pt>
                <c:pt idx="204">
                  <c:v>122</c:v>
                </c:pt>
                <c:pt idx="205">
                  <c:v>122.5</c:v>
                </c:pt>
                <c:pt idx="206">
                  <c:v>123</c:v>
                </c:pt>
                <c:pt idx="207">
                  <c:v>123.5</c:v>
                </c:pt>
                <c:pt idx="208">
                  <c:v>124</c:v>
                </c:pt>
                <c:pt idx="209">
                  <c:v>124.5</c:v>
                </c:pt>
                <c:pt idx="210">
                  <c:v>125</c:v>
                </c:pt>
                <c:pt idx="211">
                  <c:v>125.5</c:v>
                </c:pt>
                <c:pt idx="212">
                  <c:v>126</c:v>
                </c:pt>
                <c:pt idx="213">
                  <c:v>126.5</c:v>
                </c:pt>
                <c:pt idx="214">
                  <c:v>127</c:v>
                </c:pt>
                <c:pt idx="215">
                  <c:v>127.5</c:v>
                </c:pt>
                <c:pt idx="216">
                  <c:v>128</c:v>
                </c:pt>
                <c:pt idx="217">
                  <c:v>128.5</c:v>
                </c:pt>
                <c:pt idx="218">
                  <c:v>129</c:v>
                </c:pt>
                <c:pt idx="219">
                  <c:v>129.5</c:v>
                </c:pt>
                <c:pt idx="220">
                  <c:v>130</c:v>
                </c:pt>
                <c:pt idx="221">
                  <c:v>130.5</c:v>
                </c:pt>
                <c:pt idx="222">
                  <c:v>131</c:v>
                </c:pt>
                <c:pt idx="223">
                  <c:v>131.5</c:v>
                </c:pt>
                <c:pt idx="224">
                  <c:v>132</c:v>
                </c:pt>
                <c:pt idx="225">
                  <c:v>132.5</c:v>
                </c:pt>
                <c:pt idx="226">
                  <c:v>133</c:v>
                </c:pt>
                <c:pt idx="227">
                  <c:v>133.5</c:v>
                </c:pt>
                <c:pt idx="228">
                  <c:v>134</c:v>
                </c:pt>
                <c:pt idx="229">
                  <c:v>134.5</c:v>
                </c:pt>
                <c:pt idx="230">
                  <c:v>135</c:v>
                </c:pt>
                <c:pt idx="231">
                  <c:v>135.5</c:v>
                </c:pt>
                <c:pt idx="232">
                  <c:v>136</c:v>
                </c:pt>
                <c:pt idx="233">
                  <c:v>136.5</c:v>
                </c:pt>
                <c:pt idx="234">
                  <c:v>137</c:v>
                </c:pt>
                <c:pt idx="235">
                  <c:v>137.5</c:v>
                </c:pt>
                <c:pt idx="236">
                  <c:v>138</c:v>
                </c:pt>
                <c:pt idx="237">
                  <c:v>138.5</c:v>
                </c:pt>
                <c:pt idx="238">
                  <c:v>139</c:v>
                </c:pt>
                <c:pt idx="239">
                  <c:v>139.5</c:v>
                </c:pt>
                <c:pt idx="240">
                  <c:v>140</c:v>
                </c:pt>
                <c:pt idx="241">
                  <c:v>140.5</c:v>
                </c:pt>
                <c:pt idx="242">
                  <c:v>141</c:v>
                </c:pt>
                <c:pt idx="243">
                  <c:v>141.5</c:v>
                </c:pt>
                <c:pt idx="244">
                  <c:v>142</c:v>
                </c:pt>
                <c:pt idx="245">
                  <c:v>142.5</c:v>
                </c:pt>
                <c:pt idx="246">
                  <c:v>143</c:v>
                </c:pt>
                <c:pt idx="247">
                  <c:v>143.5</c:v>
                </c:pt>
                <c:pt idx="248">
                  <c:v>144</c:v>
                </c:pt>
                <c:pt idx="249">
                  <c:v>144.5</c:v>
                </c:pt>
                <c:pt idx="250">
                  <c:v>145</c:v>
                </c:pt>
                <c:pt idx="251">
                  <c:v>145.5</c:v>
                </c:pt>
                <c:pt idx="252">
                  <c:v>146</c:v>
                </c:pt>
                <c:pt idx="253">
                  <c:v>146.5</c:v>
                </c:pt>
                <c:pt idx="254">
                  <c:v>147</c:v>
                </c:pt>
                <c:pt idx="255">
                  <c:v>147.5</c:v>
                </c:pt>
                <c:pt idx="256">
                  <c:v>148</c:v>
                </c:pt>
                <c:pt idx="257">
                  <c:v>148.5</c:v>
                </c:pt>
                <c:pt idx="258">
                  <c:v>149</c:v>
                </c:pt>
                <c:pt idx="259">
                  <c:v>149.5</c:v>
                </c:pt>
                <c:pt idx="260">
                  <c:v>150</c:v>
                </c:pt>
                <c:pt idx="261">
                  <c:v>150.5</c:v>
                </c:pt>
                <c:pt idx="262">
                  <c:v>151</c:v>
                </c:pt>
                <c:pt idx="263">
                  <c:v>151.5</c:v>
                </c:pt>
                <c:pt idx="264">
                  <c:v>152</c:v>
                </c:pt>
                <c:pt idx="265">
                  <c:v>152.5</c:v>
                </c:pt>
                <c:pt idx="266">
                  <c:v>153</c:v>
                </c:pt>
                <c:pt idx="267">
                  <c:v>153.5</c:v>
                </c:pt>
                <c:pt idx="268">
                  <c:v>154</c:v>
                </c:pt>
                <c:pt idx="269">
                  <c:v>154.5</c:v>
                </c:pt>
                <c:pt idx="270">
                  <c:v>155</c:v>
                </c:pt>
                <c:pt idx="271">
                  <c:v>155.5</c:v>
                </c:pt>
                <c:pt idx="272">
                  <c:v>156</c:v>
                </c:pt>
                <c:pt idx="273">
                  <c:v>156.5</c:v>
                </c:pt>
                <c:pt idx="274">
                  <c:v>157</c:v>
                </c:pt>
                <c:pt idx="275">
                  <c:v>157.5</c:v>
                </c:pt>
                <c:pt idx="276">
                  <c:v>158</c:v>
                </c:pt>
                <c:pt idx="277">
                  <c:v>158.5</c:v>
                </c:pt>
                <c:pt idx="278">
                  <c:v>159</c:v>
                </c:pt>
                <c:pt idx="279">
                  <c:v>159.5</c:v>
                </c:pt>
                <c:pt idx="280">
                  <c:v>160</c:v>
                </c:pt>
                <c:pt idx="281">
                  <c:v>160.5</c:v>
                </c:pt>
                <c:pt idx="282">
                  <c:v>161</c:v>
                </c:pt>
                <c:pt idx="283">
                  <c:v>161.5</c:v>
                </c:pt>
                <c:pt idx="284">
                  <c:v>162</c:v>
                </c:pt>
                <c:pt idx="285">
                  <c:v>162.5</c:v>
                </c:pt>
                <c:pt idx="286">
                  <c:v>163</c:v>
                </c:pt>
                <c:pt idx="287">
                  <c:v>163.5</c:v>
                </c:pt>
                <c:pt idx="288">
                  <c:v>164</c:v>
                </c:pt>
                <c:pt idx="289">
                  <c:v>164.5</c:v>
                </c:pt>
                <c:pt idx="290">
                  <c:v>165</c:v>
                </c:pt>
                <c:pt idx="291">
                  <c:v>165.5</c:v>
                </c:pt>
                <c:pt idx="292">
                  <c:v>166</c:v>
                </c:pt>
                <c:pt idx="293">
                  <c:v>166.5</c:v>
                </c:pt>
                <c:pt idx="294">
                  <c:v>167</c:v>
                </c:pt>
                <c:pt idx="295">
                  <c:v>167.5</c:v>
                </c:pt>
                <c:pt idx="296">
                  <c:v>168</c:v>
                </c:pt>
                <c:pt idx="297">
                  <c:v>168.5</c:v>
                </c:pt>
                <c:pt idx="298">
                  <c:v>169</c:v>
                </c:pt>
                <c:pt idx="299">
                  <c:v>169.5</c:v>
                </c:pt>
                <c:pt idx="300">
                  <c:v>170</c:v>
                </c:pt>
                <c:pt idx="301">
                  <c:v>170.5</c:v>
                </c:pt>
                <c:pt idx="302">
                  <c:v>171</c:v>
                </c:pt>
                <c:pt idx="303">
                  <c:v>171.5</c:v>
                </c:pt>
                <c:pt idx="304">
                  <c:v>172</c:v>
                </c:pt>
                <c:pt idx="305">
                  <c:v>172.5</c:v>
                </c:pt>
                <c:pt idx="306">
                  <c:v>173</c:v>
                </c:pt>
                <c:pt idx="307">
                  <c:v>173.5</c:v>
                </c:pt>
                <c:pt idx="308">
                  <c:v>174</c:v>
                </c:pt>
                <c:pt idx="309">
                  <c:v>174.5</c:v>
                </c:pt>
                <c:pt idx="310">
                  <c:v>175</c:v>
                </c:pt>
                <c:pt idx="311">
                  <c:v>175.5</c:v>
                </c:pt>
                <c:pt idx="312">
                  <c:v>176</c:v>
                </c:pt>
                <c:pt idx="313">
                  <c:v>176.5</c:v>
                </c:pt>
                <c:pt idx="314">
                  <c:v>177</c:v>
                </c:pt>
                <c:pt idx="315">
                  <c:v>177.5</c:v>
                </c:pt>
                <c:pt idx="316">
                  <c:v>178</c:v>
                </c:pt>
                <c:pt idx="317">
                  <c:v>178.5</c:v>
                </c:pt>
                <c:pt idx="318">
                  <c:v>179</c:v>
                </c:pt>
                <c:pt idx="319">
                  <c:v>179.5</c:v>
                </c:pt>
                <c:pt idx="320">
                  <c:v>180</c:v>
                </c:pt>
                <c:pt idx="321">
                  <c:v>180.5</c:v>
                </c:pt>
                <c:pt idx="322">
                  <c:v>181</c:v>
                </c:pt>
                <c:pt idx="323">
                  <c:v>181.5</c:v>
                </c:pt>
                <c:pt idx="324">
                  <c:v>182</c:v>
                </c:pt>
                <c:pt idx="325">
                  <c:v>182.5</c:v>
                </c:pt>
                <c:pt idx="326">
                  <c:v>183</c:v>
                </c:pt>
                <c:pt idx="327">
                  <c:v>183.5</c:v>
                </c:pt>
                <c:pt idx="328">
                  <c:v>184</c:v>
                </c:pt>
                <c:pt idx="329">
                  <c:v>184.5</c:v>
                </c:pt>
                <c:pt idx="330">
                  <c:v>185</c:v>
                </c:pt>
                <c:pt idx="331">
                  <c:v>185.5</c:v>
                </c:pt>
                <c:pt idx="332">
                  <c:v>186</c:v>
                </c:pt>
                <c:pt idx="333">
                  <c:v>186.5</c:v>
                </c:pt>
                <c:pt idx="334">
                  <c:v>187</c:v>
                </c:pt>
                <c:pt idx="335">
                  <c:v>187.5</c:v>
                </c:pt>
                <c:pt idx="336">
                  <c:v>188</c:v>
                </c:pt>
                <c:pt idx="337">
                  <c:v>188.5</c:v>
                </c:pt>
                <c:pt idx="338">
                  <c:v>189</c:v>
                </c:pt>
                <c:pt idx="339">
                  <c:v>189.5</c:v>
                </c:pt>
                <c:pt idx="340">
                  <c:v>190</c:v>
                </c:pt>
                <c:pt idx="341">
                  <c:v>190.5</c:v>
                </c:pt>
                <c:pt idx="342">
                  <c:v>191</c:v>
                </c:pt>
                <c:pt idx="343">
                  <c:v>191.5</c:v>
                </c:pt>
                <c:pt idx="344">
                  <c:v>192</c:v>
                </c:pt>
                <c:pt idx="345">
                  <c:v>192.5</c:v>
                </c:pt>
                <c:pt idx="346">
                  <c:v>193</c:v>
                </c:pt>
                <c:pt idx="347">
                  <c:v>193.5</c:v>
                </c:pt>
                <c:pt idx="348">
                  <c:v>194</c:v>
                </c:pt>
                <c:pt idx="349">
                  <c:v>194.5</c:v>
                </c:pt>
                <c:pt idx="350">
                  <c:v>195</c:v>
                </c:pt>
                <c:pt idx="351">
                  <c:v>195.5</c:v>
                </c:pt>
                <c:pt idx="352">
                  <c:v>196</c:v>
                </c:pt>
                <c:pt idx="353">
                  <c:v>196.5</c:v>
                </c:pt>
                <c:pt idx="354">
                  <c:v>197</c:v>
                </c:pt>
                <c:pt idx="355">
                  <c:v>197.5</c:v>
                </c:pt>
                <c:pt idx="356">
                  <c:v>198</c:v>
                </c:pt>
                <c:pt idx="357">
                  <c:v>198.5</c:v>
                </c:pt>
                <c:pt idx="358">
                  <c:v>199</c:v>
                </c:pt>
                <c:pt idx="359">
                  <c:v>199.5</c:v>
                </c:pt>
                <c:pt idx="360">
                  <c:v>200</c:v>
                </c:pt>
                <c:pt idx="361">
                  <c:v>200.5</c:v>
                </c:pt>
                <c:pt idx="362">
                  <c:v>201</c:v>
                </c:pt>
                <c:pt idx="363">
                  <c:v>201.5</c:v>
                </c:pt>
                <c:pt idx="364">
                  <c:v>202</c:v>
                </c:pt>
                <c:pt idx="365">
                  <c:v>202.5</c:v>
                </c:pt>
                <c:pt idx="366">
                  <c:v>203</c:v>
                </c:pt>
                <c:pt idx="367">
                  <c:v>203.5</c:v>
                </c:pt>
                <c:pt idx="368">
                  <c:v>204</c:v>
                </c:pt>
                <c:pt idx="369">
                  <c:v>204.5</c:v>
                </c:pt>
                <c:pt idx="370">
                  <c:v>205</c:v>
                </c:pt>
                <c:pt idx="371">
                  <c:v>205.5</c:v>
                </c:pt>
                <c:pt idx="372">
                  <c:v>206</c:v>
                </c:pt>
                <c:pt idx="373">
                  <c:v>206.5</c:v>
                </c:pt>
                <c:pt idx="374">
                  <c:v>207</c:v>
                </c:pt>
                <c:pt idx="375">
                  <c:v>207.5</c:v>
                </c:pt>
                <c:pt idx="376">
                  <c:v>208</c:v>
                </c:pt>
                <c:pt idx="377">
                  <c:v>208.5</c:v>
                </c:pt>
                <c:pt idx="378">
                  <c:v>209</c:v>
                </c:pt>
                <c:pt idx="379">
                  <c:v>209.5</c:v>
                </c:pt>
                <c:pt idx="380">
                  <c:v>210</c:v>
                </c:pt>
                <c:pt idx="381">
                  <c:v>210.5</c:v>
                </c:pt>
                <c:pt idx="382">
                  <c:v>211</c:v>
                </c:pt>
                <c:pt idx="383">
                  <c:v>211.5</c:v>
                </c:pt>
                <c:pt idx="384">
                  <c:v>212</c:v>
                </c:pt>
                <c:pt idx="385">
                  <c:v>212.5</c:v>
                </c:pt>
                <c:pt idx="386">
                  <c:v>213</c:v>
                </c:pt>
                <c:pt idx="387">
                  <c:v>213.5</c:v>
                </c:pt>
                <c:pt idx="388">
                  <c:v>214</c:v>
                </c:pt>
                <c:pt idx="389">
                  <c:v>214.5</c:v>
                </c:pt>
                <c:pt idx="390">
                  <c:v>215</c:v>
                </c:pt>
                <c:pt idx="391">
                  <c:v>215.5</c:v>
                </c:pt>
                <c:pt idx="392">
                  <c:v>216</c:v>
                </c:pt>
                <c:pt idx="393">
                  <c:v>216.5</c:v>
                </c:pt>
                <c:pt idx="394">
                  <c:v>217</c:v>
                </c:pt>
                <c:pt idx="395">
                  <c:v>217.5</c:v>
                </c:pt>
                <c:pt idx="396">
                  <c:v>218</c:v>
                </c:pt>
                <c:pt idx="397">
                  <c:v>218.5</c:v>
                </c:pt>
                <c:pt idx="398">
                  <c:v>219</c:v>
                </c:pt>
                <c:pt idx="399">
                  <c:v>219.5</c:v>
                </c:pt>
                <c:pt idx="400">
                  <c:v>220</c:v>
                </c:pt>
                <c:pt idx="401">
                  <c:v>220.5</c:v>
                </c:pt>
                <c:pt idx="402">
                  <c:v>221</c:v>
                </c:pt>
                <c:pt idx="403">
                  <c:v>221.5</c:v>
                </c:pt>
                <c:pt idx="404">
                  <c:v>222</c:v>
                </c:pt>
                <c:pt idx="405">
                  <c:v>222.5</c:v>
                </c:pt>
                <c:pt idx="406">
                  <c:v>223</c:v>
                </c:pt>
                <c:pt idx="407">
                  <c:v>223.5</c:v>
                </c:pt>
                <c:pt idx="408">
                  <c:v>224</c:v>
                </c:pt>
                <c:pt idx="409">
                  <c:v>224.5</c:v>
                </c:pt>
                <c:pt idx="410">
                  <c:v>225</c:v>
                </c:pt>
                <c:pt idx="411">
                  <c:v>225.5</c:v>
                </c:pt>
                <c:pt idx="412">
                  <c:v>226</c:v>
                </c:pt>
                <c:pt idx="413">
                  <c:v>226.5</c:v>
                </c:pt>
                <c:pt idx="414">
                  <c:v>227</c:v>
                </c:pt>
                <c:pt idx="415">
                  <c:v>227.5</c:v>
                </c:pt>
                <c:pt idx="416">
                  <c:v>228</c:v>
                </c:pt>
                <c:pt idx="417">
                  <c:v>228.5</c:v>
                </c:pt>
                <c:pt idx="418">
                  <c:v>229</c:v>
                </c:pt>
                <c:pt idx="419">
                  <c:v>229.5</c:v>
                </c:pt>
                <c:pt idx="420">
                  <c:v>230</c:v>
                </c:pt>
                <c:pt idx="421">
                  <c:v>230.5</c:v>
                </c:pt>
                <c:pt idx="422">
                  <c:v>231</c:v>
                </c:pt>
                <c:pt idx="423">
                  <c:v>231.5</c:v>
                </c:pt>
                <c:pt idx="424">
                  <c:v>232</c:v>
                </c:pt>
                <c:pt idx="425">
                  <c:v>232.5</c:v>
                </c:pt>
                <c:pt idx="426">
                  <c:v>233</c:v>
                </c:pt>
                <c:pt idx="427">
                  <c:v>233.5</c:v>
                </c:pt>
                <c:pt idx="428">
                  <c:v>234</c:v>
                </c:pt>
                <c:pt idx="429">
                  <c:v>234.5</c:v>
                </c:pt>
                <c:pt idx="430">
                  <c:v>235</c:v>
                </c:pt>
                <c:pt idx="431">
                  <c:v>235.5</c:v>
                </c:pt>
                <c:pt idx="432">
                  <c:v>236</c:v>
                </c:pt>
                <c:pt idx="433">
                  <c:v>236.5</c:v>
                </c:pt>
                <c:pt idx="434">
                  <c:v>237</c:v>
                </c:pt>
                <c:pt idx="435">
                  <c:v>237.5</c:v>
                </c:pt>
                <c:pt idx="436">
                  <c:v>238</c:v>
                </c:pt>
                <c:pt idx="437">
                  <c:v>238.5</c:v>
                </c:pt>
                <c:pt idx="438">
                  <c:v>239</c:v>
                </c:pt>
                <c:pt idx="439">
                  <c:v>239.5</c:v>
                </c:pt>
                <c:pt idx="440">
                  <c:v>240</c:v>
                </c:pt>
                <c:pt idx="441">
                  <c:v>240.5</c:v>
                </c:pt>
                <c:pt idx="442">
                  <c:v>241</c:v>
                </c:pt>
                <c:pt idx="443">
                  <c:v>241.5</c:v>
                </c:pt>
                <c:pt idx="444">
                  <c:v>242</c:v>
                </c:pt>
                <c:pt idx="445">
                  <c:v>242.5</c:v>
                </c:pt>
                <c:pt idx="446">
                  <c:v>243</c:v>
                </c:pt>
                <c:pt idx="447">
                  <c:v>243.5</c:v>
                </c:pt>
                <c:pt idx="448">
                  <c:v>244</c:v>
                </c:pt>
                <c:pt idx="449">
                  <c:v>244.5</c:v>
                </c:pt>
                <c:pt idx="450">
                  <c:v>245</c:v>
                </c:pt>
                <c:pt idx="451">
                  <c:v>245.5</c:v>
                </c:pt>
                <c:pt idx="452">
                  <c:v>246</c:v>
                </c:pt>
                <c:pt idx="453">
                  <c:v>246.5</c:v>
                </c:pt>
                <c:pt idx="454">
                  <c:v>247</c:v>
                </c:pt>
                <c:pt idx="455">
                  <c:v>247.5</c:v>
                </c:pt>
                <c:pt idx="456">
                  <c:v>248</c:v>
                </c:pt>
                <c:pt idx="457">
                  <c:v>248.5</c:v>
                </c:pt>
                <c:pt idx="458">
                  <c:v>249</c:v>
                </c:pt>
                <c:pt idx="459">
                  <c:v>249.5</c:v>
                </c:pt>
                <c:pt idx="460">
                  <c:v>250</c:v>
                </c:pt>
                <c:pt idx="461">
                  <c:v>250.5</c:v>
                </c:pt>
                <c:pt idx="462">
                  <c:v>251</c:v>
                </c:pt>
                <c:pt idx="463">
                  <c:v>251.5</c:v>
                </c:pt>
                <c:pt idx="464">
                  <c:v>252</c:v>
                </c:pt>
                <c:pt idx="465">
                  <c:v>252.5</c:v>
                </c:pt>
                <c:pt idx="466">
                  <c:v>253</c:v>
                </c:pt>
                <c:pt idx="467">
                  <c:v>253.5</c:v>
                </c:pt>
                <c:pt idx="468">
                  <c:v>254</c:v>
                </c:pt>
                <c:pt idx="469">
                  <c:v>254.5</c:v>
                </c:pt>
                <c:pt idx="470">
                  <c:v>255</c:v>
                </c:pt>
                <c:pt idx="471">
                  <c:v>255.5</c:v>
                </c:pt>
                <c:pt idx="472">
                  <c:v>256</c:v>
                </c:pt>
                <c:pt idx="473">
                  <c:v>256.5</c:v>
                </c:pt>
                <c:pt idx="474">
                  <c:v>257</c:v>
                </c:pt>
                <c:pt idx="475">
                  <c:v>257.5</c:v>
                </c:pt>
                <c:pt idx="476">
                  <c:v>258</c:v>
                </c:pt>
                <c:pt idx="477">
                  <c:v>258.5</c:v>
                </c:pt>
                <c:pt idx="478">
                  <c:v>259</c:v>
                </c:pt>
                <c:pt idx="479">
                  <c:v>259.5</c:v>
                </c:pt>
                <c:pt idx="480">
                  <c:v>260</c:v>
                </c:pt>
                <c:pt idx="481">
                  <c:v>260.5</c:v>
                </c:pt>
                <c:pt idx="482">
                  <c:v>261</c:v>
                </c:pt>
                <c:pt idx="483">
                  <c:v>261.5</c:v>
                </c:pt>
                <c:pt idx="484">
                  <c:v>262</c:v>
                </c:pt>
                <c:pt idx="485">
                  <c:v>262.5</c:v>
                </c:pt>
                <c:pt idx="486">
                  <c:v>263</c:v>
                </c:pt>
                <c:pt idx="487">
                  <c:v>263.5</c:v>
                </c:pt>
                <c:pt idx="488">
                  <c:v>264</c:v>
                </c:pt>
                <c:pt idx="489">
                  <c:v>264.5</c:v>
                </c:pt>
                <c:pt idx="490">
                  <c:v>265</c:v>
                </c:pt>
                <c:pt idx="491">
                  <c:v>265.5</c:v>
                </c:pt>
                <c:pt idx="492">
                  <c:v>266</c:v>
                </c:pt>
                <c:pt idx="493">
                  <c:v>266.5</c:v>
                </c:pt>
                <c:pt idx="494">
                  <c:v>267</c:v>
                </c:pt>
                <c:pt idx="495">
                  <c:v>267.5</c:v>
                </c:pt>
                <c:pt idx="496">
                  <c:v>268</c:v>
                </c:pt>
                <c:pt idx="497">
                  <c:v>268.5</c:v>
                </c:pt>
                <c:pt idx="498">
                  <c:v>269</c:v>
                </c:pt>
                <c:pt idx="499">
                  <c:v>269.5</c:v>
                </c:pt>
                <c:pt idx="500">
                  <c:v>270</c:v>
                </c:pt>
                <c:pt idx="501">
                  <c:v>270.5</c:v>
                </c:pt>
                <c:pt idx="502">
                  <c:v>271</c:v>
                </c:pt>
                <c:pt idx="503">
                  <c:v>271.5</c:v>
                </c:pt>
                <c:pt idx="504">
                  <c:v>272</c:v>
                </c:pt>
                <c:pt idx="505">
                  <c:v>272.5</c:v>
                </c:pt>
                <c:pt idx="506">
                  <c:v>273</c:v>
                </c:pt>
                <c:pt idx="507">
                  <c:v>273.5</c:v>
                </c:pt>
                <c:pt idx="508">
                  <c:v>274</c:v>
                </c:pt>
                <c:pt idx="509">
                  <c:v>274.5</c:v>
                </c:pt>
                <c:pt idx="510">
                  <c:v>275</c:v>
                </c:pt>
                <c:pt idx="511">
                  <c:v>275.5</c:v>
                </c:pt>
                <c:pt idx="512">
                  <c:v>276</c:v>
                </c:pt>
                <c:pt idx="513">
                  <c:v>276.5</c:v>
                </c:pt>
                <c:pt idx="514">
                  <c:v>277</c:v>
                </c:pt>
                <c:pt idx="515">
                  <c:v>277.5</c:v>
                </c:pt>
                <c:pt idx="516">
                  <c:v>278</c:v>
                </c:pt>
                <c:pt idx="517">
                  <c:v>278.5</c:v>
                </c:pt>
                <c:pt idx="518">
                  <c:v>279</c:v>
                </c:pt>
                <c:pt idx="519">
                  <c:v>279.5</c:v>
                </c:pt>
                <c:pt idx="520">
                  <c:v>280</c:v>
                </c:pt>
                <c:pt idx="521">
                  <c:v>280.5</c:v>
                </c:pt>
                <c:pt idx="522">
                  <c:v>281</c:v>
                </c:pt>
                <c:pt idx="523">
                  <c:v>281.5</c:v>
                </c:pt>
                <c:pt idx="524">
                  <c:v>282</c:v>
                </c:pt>
                <c:pt idx="525">
                  <c:v>282.5</c:v>
                </c:pt>
                <c:pt idx="526">
                  <c:v>283</c:v>
                </c:pt>
                <c:pt idx="527">
                  <c:v>283.5</c:v>
                </c:pt>
                <c:pt idx="528">
                  <c:v>284</c:v>
                </c:pt>
                <c:pt idx="529">
                  <c:v>284.5</c:v>
                </c:pt>
                <c:pt idx="530">
                  <c:v>285</c:v>
                </c:pt>
                <c:pt idx="531">
                  <c:v>285.5</c:v>
                </c:pt>
                <c:pt idx="532">
                  <c:v>286</c:v>
                </c:pt>
                <c:pt idx="533">
                  <c:v>286.5</c:v>
                </c:pt>
                <c:pt idx="534">
                  <c:v>287</c:v>
                </c:pt>
                <c:pt idx="535">
                  <c:v>287.5</c:v>
                </c:pt>
                <c:pt idx="536">
                  <c:v>288</c:v>
                </c:pt>
                <c:pt idx="537">
                  <c:v>288.5</c:v>
                </c:pt>
                <c:pt idx="538">
                  <c:v>289</c:v>
                </c:pt>
                <c:pt idx="539">
                  <c:v>289.5</c:v>
                </c:pt>
                <c:pt idx="540">
                  <c:v>290</c:v>
                </c:pt>
                <c:pt idx="541">
                  <c:v>290.5</c:v>
                </c:pt>
                <c:pt idx="542">
                  <c:v>291</c:v>
                </c:pt>
                <c:pt idx="543">
                  <c:v>291.5</c:v>
                </c:pt>
                <c:pt idx="544">
                  <c:v>292</c:v>
                </c:pt>
                <c:pt idx="545">
                  <c:v>292.5</c:v>
                </c:pt>
                <c:pt idx="546">
                  <c:v>293</c:v>
                </c:pt>
                <c:pt idx="547">
                  <c:v>293.5</c:v>
                </c:pt>
                <c:pt idx="548">
                  <c:v>294</c:v>
                </c:pt>
                <c:pt idx="549">
                  <c:v>294.5</c:v>
                </c:pt>
                <c:pt idx="550">
                  <c:v>295</c:v>
                </c:pt>
                <c:pt idx="551">
                  <c:v>295.5</c:v>
                </c:pt>
                <c:pt idx="552">
                  <c:v>296</c:v>
                </c:pt>
                <c:pt idx="553">
                  <c:v>296.5</c:v>
                </c:pt>
                <c:pt idx="554">
                  <c:v>297</c:v>
                </c:pt>
                <c:pt idx="555">
                  <c:v>297.5</c:v>
                </c:pt>
                <c:pt idx="556">
                  <c:v>298</c:v>
                </c:pt>
                <c:pt idx="557">
                  <c:v>298.5</c:v>
                </c:pt>
                <c:pt idx="558">
                  <c:v>299</c:v>
                </c:pt>
                <c:pt idx="559">
                  <c:v>299.5</c:v>
                </c:pt>
                <c:pt idx="560">
                  <c:v>300</c:v>
                </c:pt>
                <c:pt idx="561">
                  <c:v>300.5</c:v>
                </c:pt>
                <c:pt idx="562">
                  <c:v>301</c:v>
                </c:pt>
                <c:pt idx="563">
                  <c:v>301.5</c:v>
                </c:pt>
                <c:pt idx="564">
                  <c:v>302</c:v>
                </c:pt>
                <c:pt idx="565">
                  <c:v>302.5</c:v>
                </c:pt>
                <c:pt idx="566">
                  <c:v>303</c:v>
                </c:pt>
                <c:pt idx="567">
                  <c:v>303.5</c:v>
                </c:pt>
                <c:pt idx="568">
                  <c:v>304</c:v>
                </c:pt>
                <c:pt idx="569">
                  <c:v>304.5</c:v>
                </c:pt>
                <c:pt idx="570">
                  <c:v>305</c:v>
                </c:pt>
                <c:pt idx="571">
                  <c:v>305.5</c:v>
                </c:pt>
                <c:pt idx="572">
                  <c:v>306</c:v>
                </c:pt>
                <c:pt idx="573">
                  <c:v>306.5</c:v>
                </c:pt>
                <c:pt idx="574">
                  <c:v>307</c:v>
                </c:pt>
                <c:pt idx="575">
                  <c:v>307.5</c:v>
                </c:pt>
                <c:pt idx="576">
                  <c:v>308</c:v>
                </c:pt>
                <c:pt idx="577">
                  <c:v>308.5</c:v>
                </c:pt>
                <c:pt idx="578">
                  <c:v>309</c:v>
                </c:pt>
                <c:pt idx="579">
                  <c:v>309.5</c:v>
                </c:pt>
                <c:pt idx="580">
                  <c:v>310</c:v>
                </c:pt>
                <c:pt idx="581">
                  <c:v>310.5</c:v>
                </c:pt>
                <c:pt idx="582">
                  <c:v>311</c:v>
                </c:pt>
                <c:pt idx="583">
                  <c:v>311.5</c:v>
                </c:pt>
                <c:pt idx="584">
                  <c:v>312</c:v>
                </c:pt>
                <c:pt idx="585">
                  <c:v>312.5</c:v>
                </c:pt>
                <c:pt idx="586">
                  <c:v>313</c:v>
                </c:pt>
                <c:pt idx="587">
                  <c:v>313.5</c:v>
                </c:pt>
                <c:pt idx="588">
                  <c:v>314</c:v>
                </c:pt>
                <c:pt idx="589">
                  <c:v>314.5</c:v>
                </c:pt>
                <c:pt idx="590">
                  <c:v>315</c:v>
                </c:pt>
                <c:pt idx="591">
                  <c:v>315.5</c:v>
                </c:pt>
                <c:pt idx="592">
                  <c:v>316</c:v>
                </c:pt>
                <c:pt idx="593">
                  <c:v>316.5</c:v>
                </c:pt>
                <c:pt idx="594">
                  <c:v>317</c:v>
                </c:pt>
                <c:pt idx="595">
                  <c:v>317.5</c:v>
                </c:pt>
                <c:pt idx="596">
                  <c:v>318</c:v>
                </c:pt>
                <c:pt idx="597">
                  <c:v>318.5</c:v>
                </c:pt>
                <c:pt idx="598">
                  <c:v>319</c:v>
                </c:pt>
                <c:pt idx="599">
                  <c:v>319.5</c:v>
                </c:pt>
                <c:pt idx="600">
                  <c:v>320</c:v>
                </c:pt>
                <c:pt idx="601">
                  <c:v>320.5</c:v>
                </c:pt>
                <c:pt idx="602">
                  <c:v>321</c:v>
                </c:pt>
                <c:pt idx="603">
                  <c:v>321.5</c:v>
                </c:pt>
                <c:pt idx="604">
                  <c:v>322</c:v>
                </c:pt>
                <c:pt idx="605">
                  <c:v>322.5</c:v>
                </c:pt>
                <c:pt idx="606">
                  <c:v>323</c:v>
                </c:pt>
                <c:pt idx="607">
                  <c:v>323.5</c:v>
                </c:pt>
                <c:pt idx="608">
                  <c:v>324</c:v>
                </c:pt>
                <c:pt idx="609">
                  <c:v>324.5</c:v>
                </c:pt>
                <c:pt idx="610">
                  <c:v>325</c:v>
                </c:pt>
                <c:pt idx="611">
                  <c:v>325.5</c:v>
                </c:pt>
                <c:pt idx="612">
                  <c:v>326</c:v>
                </c:pt>
                <c:pt idx="613">
                  <c:v>326.5</c:v>
                </c:pt>
                <c:pt idx="614">
                  <c:v>327</c:v>
                </c:pt>
                <c:pt idx="615">
                  <c:v>327.5</c:v>
                </c:pt>
                <c:pt idx="616">
                  <c:v>328</c:v>
                </c:pt>
                <c:pt idx="617">
                  <c:v>328.5</c:v>
                </c:pt>
                <c:pt idx="618">
                  <c:v>329</c:v>
                </c:pt>
                <c:pt idx="619">
                  <c:v>329.5</c:v>
                </c:pt>
                <c:pt idx="620">
                  <c:v>330</c:v>
                </c:pt>
                <c:pt idx="621">
                  <c:v>330.5</c:v>
                </c:pt>
                <c:pt idx="622">
                  <c:v>331</c:v>
                </c:pt>
                <c:pt idx="623">
                  <c:v>331.5</c:v>
                </c:pt>
                <c:pt idx="624">
                  <c:v>332</c:v>
                </c:pt>
                <c:pt idx="625">
                  <c:v>332.5</c:v>
                </c:pt>
                <c:pt idx="626">
                  <c:v>333</c:v>
                </c:pt>
                <c:pt idx="627">
                  <c:v>333.5</c:v>
                </c:pt>
                <c:pt idx="628">
                  <c:v>334</c:v>
                </c:pt>
                <c:pt idx="629">
                  <c:v>334.5</c:v>
                </c:pt>
                <c:pt idx="630">
                  <c:v>335</c:v>
                </c:pt>
                <c:pt idx="631">
                  <c:v>335.5</c:v>
                </c:pt>
                <c:pt idx="632">
                  <c:v>336</c:v>
                </c:pt>
                <c:pt idx="633">
                  <c:v>336.5</c:v>
                </c:pt>
                <c:pt idx="634">
                  <c:v>337</c:v>
                </c:pt>
                <c:pt idx="635">
                  <c:v>337.5</c:v>
                </c:pt>
                <c:pt idx="636">
                  <c:v>338</c:v>
                </c:pt>
                <c:pt idx="637">
                  <c:v>338.5</c:v>
                </c:pt>
                <c:pt idx="638">
                  <c:v>339</c:v>
                </c:pt>
                <c:pt idx="639">
                  <c:v>339.5</c:v>
                </c:pt>
                <c:pt idx="640">
                  <c:v>340</c:v>
                </c:pt>
                <c:pt idx="641">
                  <c:v>340.5</c:v>
                </c:pt>
                <c:pt idx="642">
                  <c:v>341</c:v>
                </c:pt>
                <c:pt idx="643">
                  <c:v>341.5</c:v>
                </c:pt>
                <c:pt idx="644">
                  <c:v>342</c:v>
                </c:pt>
                <c:pt idx="645">
                  <c:v>342.5</c:v>
                </c:pt>
                <c:pt idx="646">
                  <c:v>343</c:v>
                </c:pt>
                <c:pt idx="647">
                  <c:v>343.5</c:v>
                </c:pt>
                <c:pt idx="648">
                  <c:v>344</c:v>
                </c:pt>
                <c:pt idx="649">
                  <c:v>344.5</c:v>
                </c:pt>
                <c:pt idx="650">
                  <c:v>345</c:v>
                </c:pt>
                <c:pt idx="651">
                  <c:v>345.5</c:v>
                </c:pt>
                <c:pt idx="652">
                  <c:v>346</c:v>
                </c:pt>
                <c:pt idx="653">
                  <c:v>346.5</c:v>
                </c:pt>
                <c:pt idx="654">
                  <c:v>347</c:v>
                </c:pt>
                <c:pt idx="655">
                  <c:v>347.5</c:v>
                </c:pt>
                <c:pt idx="656">
                  <c:v>348</c:v>
                </c:pt>
                <c:pt idx="657">
                  <c:v>348.5</c:v>
                </c:pt>
                <c:pt idx="658">
                  <c:v>349</c:v>
                </c:pt>
                <c:pt idx="659">
                  <c:v>349.5</c:v>
                </c:pt>
                <c:pt idx="660">
                  <c:v>350</c:v>
                </c:pt>
              </c:numCache>
            </c:numRef>
          </c:xVal>
          <c:yVal>
            <c:numRef>
              <c:f>'確認 Graph(Vin)'!$C$5:$C$665</c:f>
              <c:numCache>
                <c:formatCode>General</c:formatCode>
                <c:ptCount val="661"/>
                <c:pt idx="0">
                  <c:v>0.74507497436844361</c:v>
                </c:pt>
                <c:pt idx="1">
                  <c:v>0.82640970701351668</c:v>
                </c:pt>
                <c:pt idx="2">
                  <c:v>0.91131143939794079</c:v>
                </c:pt>
                <c:pt idx="3">
                  <c:v>0.99993411778952346</c:v>
                </c:pt>
                <c:pt idx="4">
                  <c:v>1.0924412621985611</c:v>
                </c:pt>
                <c:pt idx="5">
                  <c:v>1.1890065710647422</c:v>
                </c:pt>
                <c:pt idx="6">
                  <c:v>1.2898145608831895</c:v>
                </c:pt>
                <c:pt idx="7">
                  <c:v>1.3950612406632636</c:v>
                </c:pt>
                <c:pt idx="8">
                  <c:v>1.504954820411454</c:v>
                </c:pt>
                <c:pt idx="9">
                  <c:v>1.6197164519035323</c:v>
                </c:pt>
                <c:pt idx="10">
                  <c:v>1.7395809988034729</c:v>
                </c:pt>
                <c:pt idx="11">
                  <c:v>1.864797831626559</c:v>
                </c:pt>
                <c:pt idx="12">
                  <c:v>1.9956316410437842</c:v>
                </c:pt>
                <c:pt idx="13">
                  <c:v>2.1323632604763172</c:v>
                </c:pt>
                <c:pt idx="14">
                  <c:v>2.2752904857005123</c:v>
                </c:pt>
                <c:pt idx="15">
                  <c:v>2.4247288751141842</c:v>
                </c:pt>
                <c:pt idx="16">
                  <c:v>2.5810125092083882</c:v>
                </c:pt>
                <c:pt idx="17">
                  <c:v>2.744494681409317</c:v>
                </c:pt>
                <c:pt idx="18">
                  <c:v>2.9155484845197437</c:v>
                </c:pt>
                <c:pt idx="19">
                  <c:v>3.0945672471633108</c:v>
                </c:pt>
                <c:pt idx="20">
                  <c:v>3.281964762525349</c:v>
                </c:pt>
                <c:pt idx="21">
                  <c:v>3.4781752368377519</c:v>
                </c:pt>
                <c:pt idx="22">
                  <c:v>3.6836528669618187</c:v>
                </c:pt>
                <c:pt idx="23">
                  <c:v>3.8988709345221388</c:v>
                </c:pt>
                <c:pt idx="24">
                  <c:v>4.1243202777495958</c:v>
                </c:pt>
                <c:pt idx="25">
                  <c:v>4.360506970930448</c:v>
                </c:pt>
                <c:pt idx="26">
                  <c:v>4.6079490046429026</c:v>
                </c:pt>
                <c:pt idx="27">
                  <c:v>4.867171717501674</c:v>
                </c:pt>
                <c:pt idx="28">
                  <c:v>5.1387016820023943</c:v>
                </c:pt>
                <c:pt idx="29">
                  <c:v>5.4230586939630134</c:v>
                </c:pt>
                <c:pt idx="30">
                  <c:v>5.7207454586887314</c:v>
                </c:pt>
                <c:pt idx="31">
                  <c:v>6.0322345105216915</c:v>
                </c:pt>
                <c:pt idx="32">
                  <c:v>6.3579518512202897</c:v>
                </c:pt>
                <c:pt idx="33">
                  <c:v>6.6982567549993393</c:v>
                </c:pt>
                <c:pt idx="34">
                  <c:v>7.0534171764282281</c:v>
                </c:pt>
                <c:pt idx="35">
                  <c:v>7.4235802292196293</c:v>
                </c:pt>
                <c:pt idx="36">
                  <c:v>7.8087373028303908</c:v>
                </c:pt>
                <c:pt idx="37">
                  <c:v>8.2086835799190752</c:v>
                </c:pt>
                <c:pt idx="38">
                  <c:v>8.6229720472533007</c:v>
                </c:pt>
                <c:pt idx="39">
                  <c:v>9.0508625952428066</c:v>
                </c:pt>
                <c:pt idx="40">
                  <c:v>9.4912675140821605</c:v>
                </c:pt>
                <c:pt idx="41">
                  <c:v>9.9426956418361296</c:v>
                </c:pt>
                <c:pt idx="42">
                  <c:v>10.403198596921673</c:v>
                </c:pt>
                <c:pt idx="43">
                  <c:v>10.870323878521683</c:v>
                </c:pt>
                <c:pt idx="44">
                  <c:v>11.341081011370001</c:v>
                </c:pt>
                <c:pt idx="45">
                  <c:v>11.811928115524262</c:v>
                </c:pt>
                <c:pt idx="46">
                  <c:v>12.278786961074703</c:v>
                </c:pt>
                <c:pt idx="47">
                  <c:v>12.737094304757687</c:v>
                </c:pt>
                <c:pt idx="48">
                  <c:v>13.181895673610731</c:v>
                </c:pt>
                <c:pt idx="49">
                  <c:v>13.607984452417629</c:v>
                </c:pt>
                <c:pt idx="50">
                  <c:v>14.010084126553823</c:v>
                </c:pt>
                <c:pt idx="51">
                  <c:v>14.383065258439006</c:v>
                </c:pt>
                <c:pt idx="52">
                  <c:v>14.722182185609666</c:v>
                </c:pt>
                <c:pt idx="53">
                  <c:v>15.023308899180787</c:v>
                </c:pt>
                <c:pt idx="54">
                  <c:v>15.28315058959002</c:v>
                </c:pt>
                <c:pt idx="55">
                  <c:v>15.499408083132179</c:v>
                </c:pt>
                <c:pt idx="56">
                  <c:v>15.670877183839798</c:v>
                </c:pt>
                <c:pt idx="57">
                  <c:v>15.797473076241248</c:v>
                </c:pt>
                <c:pt idx="58">
                  <c:v>15.880179800153067</c:v>
                </c:pt>
                <c:pt idx="59">
                  <c:v>15.92093428755352</c:v>
                </c:pt>
                <c:pt idx="60">
                  <c:v>15.922461650522328</c:v>
                </c:pt>
                <c:pt idx="61">
                  <c:v>15.888082158736639</c:v>
                </c:pt>
                <c:pt idx="62">
                  <c:v>15.821510448444366</c:v>
                </c:pt>
                <c:pt idx="63">
                  <c:v>15.726664623494811</c:v>
                </c:pt>
                <c:pt idx="64">
                  <c:v>15.607498204041553</c:v>
                </c:pt>
                <c:pt idx="65">
                  <c:v>15.467862593524904</c:v>
                </c:pt>
                <c:pt idx="66">
                  <c:v>15.311402874791172</c:v>
                </c:pt>
                <c:pt idx="67">
                  <c:v>15.141485925563133</c:v>
                </c:pt>
                <c:pt idx="68">
                  <c:v>14.961157285705642</c:v>
                </c:pt>
                <c:pt idx="69">
                  <c:v>14.773121843942358</c:v>
                </c:pt>
                <c:pt idx="70">
                  <c:v>14.579743002798487</c:v>
                </c:pt>
                <c:pt idx="71">
                  <c:v>14.383055234202267</c:v>
                </c:pt>
                <c:pt idx="72">
                  <c:v>14.184785579667617</c:v>
                </c:pt>
                <c:pt idx="73">
                  <c:v>13.98638046029226</c:v>
                </c:pt>
                <c:pt idx="74">
                  <c:v>13.789034991726723</c:v>
                </c:pt>
                <c:pt idx="75">
                  <c:v>13.593722756850585</c:v>
                </c:pt>
                <c:pt idx="76">
                  <c:v>13.401224629723789</c:v>
                </c:pt>
                <c:pt idx="77">
                  <c:v>13.212155755815189</c:v>
                </c:pt>
                <c:pt idx="78">
                  <c:v>13.026990182033199</c:v>
                </c:pt>
                <c:pt idx="79">
                  <c:v>12.846082911900913</c:v>
                </c:pt>
                <c:pt idx="80">
                  <c:v>12.66968935599763</c:v>
                </c:pt>
                <c:pt idx="81">
                  <c:v>12.497982274915231</c:v>
                </c:pt>
                <c:pt idx="82">
                  <c:v>12.331066388638414</c:v>
                </c:pt>
                <c:pt idx="83">
                  <c:v>12.16899086668746</c:v>
                </c:pt>
                <c:pt idx="84">
                  <c:v>12.01175992878993</c:v>
                </c:pt>
                <c:pt idx="85">
                  <c:v>11.859341784788331</c:v>
                </c:pt>
                <c:pt idx="86">
                  <c:v>11.711676131191101</c:v>
                </c:pt>
                <c:pt idx="87">
                  <c:v>11.568680404668306</c:v>
                </c:pt>
                <c:pt idx="88">
                  <c:v>11.430254972931719</c:v>
                </c:pt>
                <c:pt idx="89">
                  <c:v>11.296287422839844</c:v>
                </c:pt>
                <c:pt idx="90">
                  <c:v>11.166656085507373</c:v>
                </c:pt>
                <c:pt idx="91">
                  <c:v>11.041232919425729</c:v>
                </c:pt>
                <c:pt idx="92">
                  <c:v>10.919885855510604</c:v>
                </c:pt>
                <c:pt idx="93">
                  <c:v>10.802480692737433</c:v>
                </c:pt>
                <c:pt idx="94">
                  <c:v>10.688882619610514</c:v>
                </c:pt>
                <c:pt idx="95">
                  <c:v>10.578957425047244</c:v>
                </c:pt>
                <c:pt idx="96">
                  <c:v>10.4725724522073</c:v>
                </c:pt>
                <c:pt idx="97">
                  <c:v>10.36959734019492</c:v>
                </c:pt>
                <c:pt idx="98">
                  <c:v>10.269904591243591</c:v>
                </c:pt>
                <c:pt idx="99">
                  <c:v>10.173369994793054</c:v>
                </c:pt>
                <c:pt idx="100">
                  <c:v>10.079872934636814</c:v>
                </c:pt>
                <c:pt idx="101">
                  <c:v>9.9892966009169939</c:v>
                </c:pt>
                <c:pt idx="102">
                  <c:v>9.9015281250494471</c:v>
                </c:pt>
                <c:pt idx="103">
                  <c:v>9.8164586525687039</c:v>
                </c:pt>
                <c:pt idx="104">
                  <c:v>9.7339833662961581</c:v>
                </c:pt>
                <c:pt idx="105">
                  <c:v>9.6540014700762082</c:v>
                </c:pt>
                <c:pt idx="106">
                  <c:v>9.5764161415254154</c:v>
                </c:pt>
                <c:pt idx="107">
                  <c:v>9.5011344607412038</c:v>
                </c:pt>
                <c:pt idx="108">
                  <c:v>9.4280673206702001</c:v>
                </c:pt>
                <c:pt idx="109">
                  <c:v>9.3571293238003026</c:v>
                </c:pt>
                <c:pt idx="110">
                  <c:v>9.2882386689809753</c:v>
                </c:pt>
                <c:pt idx="111">
                  <c:v>9.2213170314628936</c:v>
                </c:pt>
                <c:pt idx="112">
                  <c:v>9.1562894386574651</c:v>
                </c:pt>
                <c:pt idx="113">
                  <c:v>9.0930841436278875</c:v>
                </c:pt>
                <c:pt idx="114">
                  <c:v>9.0316324979193077</c:v>
                </c:pt>
                <c:pt idx="115">
                  <c:v>8.9718688250024758</c:v>
                </c:pt>
                <c:pt idx="116">
                  <c:v>8.9137302953304491</c:v>
                </c:pt>
                <c:pt idx="117">
                  <c:v>8.8571568037822939</c:v>
                </c:pt>
                <c:pt idx="118">
                  <c:v>8.8020908500823154</c:v>
                </c:pt>
                <c:pt idx="119">
                  <c:v>8.7484774226320017</c:v>
                </c:pt>
                <c:pt idx="120">
                  <c:v>8.6962638860680848</c:v>
                </c:pt>
                <c:pt idx="121">
                  <c:v>8.6453998727599615</c:v>
                </c:pt>
                <c:pt idx="122">
                  <c:v>8.5958371783783551</c:v>
                </c:pt>
                <c:pt idx="123">
                  <c:v>8.5475296616020007</c:v>
                </c:pt>
                <c:pt idx="124">
                  <c:v>8.5004331479768709</c:v>
                </c:pt>
                <c:pt idx="125">
                  <c:v>8.4545053379013648</c:v>
                </c:pt>
                <c:pt idx="126">
                  <c:v>8.4097057186784987</c:v>
                </c:pt>
                <c:pt idx="127">
                  <c:v>8.365995480551204</c:v>
                </c:pt>
                <c:pt idx="128">
                  <c:v>8.32333743661796</c:v>
                </c:pt>
                <c:pt idx="129">
                  <c:v>8.281695946512091</c:v>
                </c:pt>
                <c:pt idx="130">
                  <c:v>8.2410368437180548</c:v>
                </c:pt>
                <c:pt idx="131">
                  <c:v>8.2013273663915136</c:v>
                </c:pt>
                <c:pt idx="132">
                  <c:v>8.1625360915458902</c:v>
                </c:pt>
                <c:pt idx="133">
                  <c:v>8.1246328724663517</c:v>
                </c:pt>
                <c:pt idx="134">
                  <c:v>8.0875887792119663</c:v>
                </c:pt>
                <c:pt idx="135">
                  <c:v>8.0513760420679219</c:v>
                </c:pt>
                <c:pt idx="136">
                  <c:v>8.0159679978120213</c:v>
                </c:pt>
                <c:pt idx="137">
                  <c:v>7.9813390386625773</c:v>
                </c:pt>
                <c:pt idx="138">
                  <c:v>7.9474645637786328</c:v>
                </c:pt>
                <c:pt idx="139">
                  <c:v>7.9143209331873621</c:v>
                </c:pt>
                <c:pt idx="140">
                  <c:v>7.8818854240180301</c:v>
                </c:pt>
                <c:pt idx="141">
                  <c:v>7.8501361889264594</c:v>
                </c:pt>
                <c:pt idx="142">
                  <c:v>7.8190522165986369</c:v>
                </c:pt>
                <c:pt idx="143">
                  <c:v>7.7886132942269395</c:v>
                </c:pt>
                <c:pt idx="144">
                  <c:v>7.7587999718571616</c:v>
                </c:pt>
                <c:pt idx="145">
                  <c:v>7.7295935285092909</c:v>
                </c:pt>
                <c:pt idx="146">
                  <c:v>7.7009759399795588</c:v>
                </c:pt>
                <c:pt idx="147">
                  <c:v>7.6729298482358388</c:v>
                </c:pt>
                <c:pt idx="148">
                  <c:v>7.6454385323228671</c:v>
                </c:pt>
                <c:pt idx="149">
                  <c:v>7.6184858806979374</c:v>
                </c:pt>
                <c:pt idx="150">
                  <c:v>7.5920563649218504</c:v>
                </c:pt>
                <c:pt idx="151">
                  <c:v>7.5661350146338524</c:v>
                </c:pt>
                <c:pt idx="152">
                  <c:v>7.5407073937429576</c:v>
                </c:pt>
                <c:pt idx="153">
                  <c:v>7.5157595777716857</c:v>
                </c:pt>
                <c:pt idx="154">
                  <c:v>7.4912781322917521</c:v>
                </c:pt>
                <c:pt idx="155">
                  <c:v>7.4672500923943268</c:v>
                </c:pt>
                <c:pt idx="156">
                  <c:v>7.4436629431407599</c:v>
                </c:pt>
                <c:pt idx="157">
                  <c:v>7.420504600942472</c:v>
                </c:pt>
                <c:pt idx="158">
                  <c:v>7.3977633958216353</c:v>
                </c:pt>
                <c:pt idx="159">
                  <c:v>7.3754280545067736</c:v>
                </c:pt>
                <c:pt idx="160">
                  <c:v>7.3534876843200117</c:v>
                </c:pt>
                <c:pt idx="161">
                  <c:v>7.3319317578150951</c:v>
                </c:pt>
                <c:pt idx="162">
                  <c:v>7.3107500981274187</c:v>
                </c:pt>
                <c:pt idx="163">
                  <c:v>7.2899328649995834</c:v>
                </c:pt>
                <c:pt idx="164">
                  <c:v>7.2694705414478547</c:v>
                </c:pt>
                <c:pt idx="165">
                  <c:v>7.2493539210369233</c:v>
                </c:pt>
                <c:pt idx="166">
                  <c:v>7.2295740957320271</c:v>
                </c:pt>
                <c:pt idx="167">
                  <c:v>7.2101224442993068</c:v>
                </c:pt>
                <c:pt idx="168">
                  <c:v>7.190990621226705</c:v>
                </c:pt>
                <c:pt idx="169">
                  <c:v>7.1721705461394363</c:v>
                </c:pt>
                <c:pt idx="170">
                  <c:v>7.1536543936851906</c:v>
                </c:pt>
                <c:pt idx="171">
                  <c:v>7.1354345838658642</c:v>
                </c:pt>
                <c:pt idx="172">
                  <c:v>7.1175037727936417</c:v>
                </c:pt>
                <c:pt idx="173">
                  <c:v>7.0998548438505615</c:v>
                </c:pt>
                <c:pt idx="174">
                  <c:v>7.0824808992317987</c:v>
                </c:pt>
                <c:pt idx="175">
                  <c:v>7.0653752518539257</c:v>
                </c:pt>
                <c:pt idx="176">
                  <c:v>7.0485314176104534</c:v>
                </c:pt>
                <c:pt idx="177">
                  <c:v>7.031943107957856</c:v>
                </c:pt>
                <c:pt idx="178">
                  <c:v>7.0156042228162026</c:v>
                </c:pt>
                <c:pt idx="179">
                  <c:v>6.9995088437693251</c:v>
                </c:pt>
                <c:pt idx="180">
                  <c:v>6.9836512275503138</c:v>
                </c:pt>
                <c:pt idx="181">
                  <c:v>6.9680257997987471</c:v>
                </c:pt>
                <c:pt idx="182">
                  <c:v>6.9526271490769043</c:v>
                </c:pt>
                <c:pt idx="183">
                  <c:v>6.9374500211328209</c:v>
                </c:pt>
                <c:pt idx="184">
                  <c:v>6.9224893133986285</c:v>
                </c:pt>
                <c:pt idx="185">
                  <c:v>6.9077400697132703</c:v>
                </c:pt>
                <c:pt idx="186">
                  <c:v>6.8931974752592771</c:v>
                </c:pt>
                <c:pt idx="187">
                  <c:v>6.8788568517036861</c:v>
                </c:pt>
                <c:pt idx="188">
                  <c:v>6.8647136525338492</c:v>
                </c:pt>
                <c:pt idx="189">
                  <c:v>6.8507634585792019</c:v>
                </c:pt>
                <c:pt idx="190">
                  <c:v>6.8370019737106347</c:v>
                </c:pt>
                <c:pt idx="191">
                  <c:v>6.8234250207094327</c:v>
                </c:pt>
                <c:pt idx="192">
                  <c:v>6.8100285372982023</c:v>
                </c:pt>
                <c:pt idx="193">
                  <c:v>6.7968085723265883</c:v>
                </c:pt>
                <c:pt idx="194">
                  <c:v>6.7837612821048916</c:v>
                </c:pt>
                <c:pt idx="195">
                  <c:v>6.7708829268790582</c:v>
                </c:pt>
                <c:pt idx="196">
                  <c:v>6.758169867440917</c:v>
                </c:pt>
                <c:pt idx="197">
                  <c:v>6.7456185618676292</c:v>
                </c:pt>
                <c:pt idx="198">
                  <c:v>6.7332255623848898</c:v>
                </c:pt>
                <c:pt idx="199">
                  <c:v>6.7209875123484091</c:v>
                </c:pt>
                <c:pt idx="200">
                  <c:v>6.7089011433386734</c:v>
                </c:pt>
                <c:pt idx="201">
                  <c:v>6.6969632723641155</c:v>
                </c:pt>
                <c:pt idx="202">
                  <c:v>6.6851707991680698</c:v>
                </c:pt>
                <c:pt idx="203">
                  <c:v>6.6735207036351438</c:v>
                </c:pt>
                <c:pt idx="204">
                  <c:v>6.6620100432928204</c:v>
                </c:pt>
                <c:pt idx="205">
                  <c:v>6.6506359509042872</c:v>
                </c:pt>
                <c:pt idx="206">
                  <c:v>6.6393956321486938</c:v>
                </c:pt>
                <c:pt idx="207">
                  <c:v>6.6282863633852376</c:v>
                </c:pt>
                <c:pt idx="208">
                  <c:v>6.6173054894975856</c:v>
                </c:pt>
                <c:pt idx="209">
                  <c:v>6.6064504218153584</c:v>
                </c:pt>
                <c:pt idx="210">
                  <c:v>6.5957186361095355</c:v>
                </c:pt>
                <c:pt idx="211">
                  <c:v>6.5851076706587488</c:v>
                </c:pt>
                <c:pt idx="212">
                  <c:v>6.5746151243836275</c:v>
                </c:pt>
                <c:pt idx="213">
                  <c:v>6.5642386550464584</c:v>
                </c:pt>
                <c:pt idx="214">
                  <c:v>6.5539759775135256</c:v>
                </c:pt>
                <c:pt idx="215">
                  <c:v>6.5438248620776491</c:v>
                </c:pt>
                <c:pt idx="216">
                  <c:v>6.5337831328385469</c:v>
                </c:pt>
                <c:pt idx="217">
                  <c:v>6.5238486661387132</c:v>
                </c:pt>
                <c:pt idx="218">
                  <c:v>6.5140193890526765</c:v>
                </c:pt>
                <c:pt idx="219">
                  <c:v>6.5042932779274985</c:v>
                </c:pt>
                <c:pt idx="220">
                  <c:v>6.4946683569725803</c:v>
                </c:pt>
                <c:pt idx="221">
                  <c:v>6.4851426968968457</c:v>
                </c:pt>
                <c:pt idx="222">
                  <c:v>6.4757144135914597</c:v>
                </c:pt>
                <c:pt idx="223">
                  <c:v>6.4663816668563703</c:v>
                </c:pt>
                <c:pt idx="224">
                  <c:v>6.457142659169004</c:v>
                </c:pt>
                <c:pt idx="225">
                  <c:v>6.4479956344934903</c:v>
                </c:pt>
                <c:pt idx="226">
                  <c:v>6.4389388771289076</c:v>
                </c:pt>
                <c:pt idx="227">
                  <c:v>6.4299707105950867</c:v>
                </c:pt>
                <c:pt idx="228">
                  <c:v>6.4210894965545631</c:v>
                </c:pt>
                <c:pt idx="229">
                  <c:v>6.4122936337693242</c:v>
                </c:pt>
                <c:pt idx="230">
                  <c:v>6.4035815570910852</c:v>
                </c:pt>
                <c:pt idx="231">
                  <c:v>6.3949517364838524</c:v>
                </c:pt>
                <c:pt idx="232">
                  <c:v>6.3864026760775614</c:v>
                </c:pt>
                <c:pt idx="233">
                  <c:v>6.3779329132517182</c:v>
                </c:pt>
                <c:pt idx="234">
                  <c:v>6.3695410177478831</c:v>
                </c:pt>
                <c:pt idx="235">
                  <c:v>6.3612255908100144</c:v>
                </c:pt>
                <c:pt idx="236">
                  <c:v>6.3529852643516289</c:v>
                </c:pt>
                <c:pt idx="237">
                  <c:v>6.3448187001488456</c:v>
                </c:pt>
                <c:pt idx="238">
                  <c:v>6.3367245890583677</c:v>
                </c:pt>
                <c:pt idx="239">
                  <c:v>6.3287016502595472</c:v>
                </c:pt>
                <c:pt idx="240">
                  <c:v>6.3207486305196419</c:v>
                </c:pt>
                <c:pt idx="241">
                  <c:v>6.3128643034815033</c:v>
                </c:pt>
                <c:pt idx="242">
                  <c:v>6.3050474689728482</c:v>
                </c:pt>
                <c:pt idx="243">
                  <c:v>6.2972969523364126</c:v>
                </c:pt>
                <c:pt idx="244">
                  <c:v>6.2896116037802399</c:v>
                </c:pt>
                <c:pt idx="245">
                  <c:v>6.2819902977474218</c:v>
                </c:pt>
                <c:pt idx="246">
                  <c:v>6.2744319323046014</c:v>
                </c:pt>
                <c:pt idx="247">
                  <c:v>6.266935428548627</c:v>
                </c:pt>
                <c:pt idx="248">
                  <c:v>6.2594997300307096</c:v>
                </c:pt>
                <c:pt idx="249">
                  <c:v>6.2521238021975032</c:v>
                </c:pt>
                <c:pt idx="250">
                  <c:v>6.2448066318485624</c:v>
                </c:pt>
                <c:pt idx="251">
                  <c:v>6.2375472266095642</c:v>
                </c:pt>
                <c:pt idx="252">
                  <c:v>6.2303446144208321</c:v>
                </c:pt>
                <c:pt idx="253">
                  <c:v>6.2231978430406159</c:v>
                </c:pt>
                <c:pt idx="254">
                  <c:v>6.2161059795626539</c:v>
                </c:pt>
                <c:pt idx="255">
                  <c:v>6.2090681099475162</c:v>
                </c:pt>
                <c:pt idx="256">
                  <c:v>6.2020833385673386</c:v>
                </c:pt>
                <c:pt idx="257">
                  <c:v>6.195150787763434</c:v>
                </c:pt>
                <c:pt idx="258">
                  <c:v>6.1882695974164124</c:v>
                </c:pt>
                <c:pt idx="259">
                  <c:v>6.1814389245283916</c:v>
                </c:pt>
                <c:pt idx="260">
                  <c:v>6.174657942816892</c:v>
                </c:pt>
                <c:pt idx="261">
                  <c:v>6.1679258423200691</c:v>
                </c:pt>
                <c:pt idx="262">
                  <c:v>6.1612418290128863</c:v>
                </c:pt>
                <c:pt idx="263">
                  <c:v>6.1546051244339033</c:v>
                </c:pt>
                <c:pt idx="264">
                  <c:v>6.148014965322349</c:v>
                </c:pt>
                <c:pt idx="265">
                  <c:v>6.1414706032651099</c:v>
                </c:pt>
                <c:pt idx="266">
                  <c:v>6.1349713043533871</c:v>
                </c:pt>
                <c:pt idx="267">
                  <c:v>6.1285163488486534</c:v>
                </c:pt>
                <c:pt idx="268">
                  <c:v>6.1221050308576688</c:v>
                </c:pt>
                <c:pt idx="269">
                  <c:v>6.115736658016254</c:v>
                </c:pt>
                <c:pt idx="270">
                  <c:v>6.1094105511815302</c:v>
                </c:pt>
                <c:pt idx="271">
                  <c:v>6.1031260441324147</c:v>
                </c:pt>
                <c:pt idx="272">
                  <c:v>6.0968824832780584</c:v>
                </c:pt>
                <c:pt idx="273">
                  <c:v>6.0906792273740367</c:v>
                </c:pt>
                <c:pt idx="274">
                  <c:v>6.0845156472460111</c:v>
                </c:pt>
                <c:pt idx="275">
                  <c:v>6.0783911255206728</c:v>
                </c:pt>
                <c:pt idx="276">
                  <c:v>6.07230505636372</c:v>
                </c:pt>
                <c:pt idx="277">
                  <c:v>6.0662568452246788</c:v>
                </c:pt>
                <c:pt idx="278">
                  <c:v>6.0602459085883398</c:v>
                </c:pt>
                <c:pt idx="279">
                  <c:v>6.0542716737326359</c:v>
                </c:pt>
                <c:pt idx="280">
                  <c:v>6.0483335784927563</c:v>
                </c:pt>
                <c:pt idx="281">
                  <c:v>6.0424310710313014</c:v>
                </c:pt>
                <c:pt idx="282">
                  <c:v>6.0365636096143414</c:v>
                </c:pt>
                <c:pt idx="283">
                  <c:v>6.030730662393144</c:v>
                </c:pt>
                <c:pt idx="284">
                  <c:v>6.0249317071914614</c:v>
                </c:pt>
                <c:pt idx="285">
                  <c:v>6.0191662312981826</c:v>
                </c:pt>
                <c:pt idx="286">
                  <c:v>6.013433731265204</c:v>
                </c:pt>
                <c:pt idx="287">
                  <c:v>6.0077337127103565</c:v>
                </c:pt>
                <c:pt idx="288">
                  <c:v>6.0020656901252822</c:v>
                </c:pt>
                <c:pt idx="289">
                  <c:v>5.9964291866880464</c:v>
                </c:pt>
                <c:pt idx="290">
                  <c:v>5.990823734080438</c:v>
                </c:pt>
                <c:pt idx="291">
                  <c:v>5.9852488723097492</c:v>
                </c:pt>
                <c:pt idx="292">
                  <c:v>5.9797041495349363</c:v>
                </c:pt>
                <c:pt idx="293">
                  <c:v>5.9741891218970657</c:v>
                </c:pt>
                <c:pt idx="294">
                  <c:v>5.9687033533538676</c:v>
                </c:pt>
                <c:pt idx="295">
                  <c:v>5.9632464155183227</c:v>
                </c:pt>
                <c:pt idx="296">
                  <c:v>5.9578178875011689</c:v>
                </c:pt>
                <c:pt idx="297">
                  <c:v>5.952417355757186</c:v>
                </c:pt>
                <c:pt idx="298">
                  <c:v>5.9470444139351928</c:v>
                </c:pt>
                <c:pt idx="299">
                  <c:v>5.9416986627316311</c:v>
                </c:pt>
                <c:pt idx="300">
                  <c:v>5.9363797097476425</c:v>
                </c:pt>
                <c:pt idx="301">
                  <c:v>5.9310871693495377</c:v>
                </c:pt>
                <c:pt idx="302">
                  <c:v>5.9258206625325833</c:v>
                </c:pt>
                <c:pt idx="303">
                  <c:v>5.9205798167879848</c:v>
                </c:pt>
                <c:pt idx="304">
                  <c:v>5.9153642659730181</c:v>
                </c:pt>
                <c:pt idx="305">
                  <c:v>5.9101736501841824</c:v>
                </c:pt>
                <c:pt idx="306">
                  <c:v>5.905007615633326</c:v>
                </c:pt>
                <c:pt idx="307">
                  <c:v>5.899865814526648</c:v>
                </c:pt>
                <c:pt idx="308">
                  <c:v>5.8947479049465157</c:v>
                </c:pt>
                <c:pt idx="309">
                  <c:v>5.8896535507359848</c:v>
                </c:pt>
                <c:pt idx="310">
                  <c:v>5.8845824213860025</c:v>
                </c:pt>
                <c:pt idx="311">
                  <c:v>5.8795341919251847</c:v>
                </c:pt>
                <c:pt idx="312">
                  <c:v>5.874508542812106</c:v>
                </c:pt>
                <c:pt idx="313">
                  <c:v>5.8695051598300569</c:v>
                </c:pt>
                <c:pt idx="314">
                  <c:v>5.8645237339841696</c:v>
                </c:pt>
                <c:pt idx="315">
                  <c:v>5.859563961400883</c:v>
                </c:pt>
                <c:pt idx="316">
                  <c:v>5.8546255432296679</c:v>
                </c:pt>
                <c:pt idx="317">
                  <c:v>5.8497081855469508</c:v>
                </c:pt>
                <c:pt idx="318">
                  <c:v>5.8448115992621963</c:v>
                </c:pt>
                <c:pt idx="319">
                  <c:v>5.8399355000260851</c:v>
                </c:pt>
                <c:pt idx="320">
                  <c:v>5.8350796081407079</c:v>
                </c:pt>
                <c:pt idx="321">
                  <c:v>5.8302436484717859</c:v>
                </c:pt>
                <c:pt idx="322">
                  <c:v>5.8254273503627907</c:v>
                </c:pt>
                <c:pt idx="323">
                  <c:v>5.8206304475509736</c:v>
                </c:pt>
                <c:pt idx="324">
                  <c:v>5.8158526780852293</c:v>
                </c:pt>
                <c:pt idx="325">
                  <c:v>5.8110937842457489</c:v>
                </c:pt>
                <c:pt idx="326">
                  <c:v>5.8063535124654271</c:v>
                </c:pt>
                <c:pt idx="327">
                  <c:v>5.8016316132529715</c:v>
                </c:pt>
                <c:pt idx="328">
                  <c:v>5.7969278411176726</c:v>
                </c:pt>
                <c:pt idx="329">
                  <c:v>5.7922419544957977</c:v>
                </c:pt>
                <c:pt idx="330">
                  <c:v>5.7875737156785547</c:v>
                </c:pt>
                <c:pt idx="331">
                  <c:v>5.7829228907416184</c:v>
                </c:pt>
                <c:pt idx="332">
                  <c:v>5.7782892494761366</c:v>
                </c:pt>
                <c:pt idx="333">
                  <c:v>5.7736725653212115</c:v>
                </c:pt>
                <c:pt idx="334">
                  <c:v>5.7690726152978282</c:v>
                </c:pt>
                <c:pt idx="335">
                  <c:v>5.7644891799441424</c:v>
                </c:pt>
                <c:pt idx="336">
                  <c:v>5.7599220432521641</c:v>
                </c:pt>
                <c:pt idx="337">
                  <c:v>5.7553709926057559</c:v>
                </c:pt>
                <c:pt idx="338">
                  <c:v>5.7508358187199224</c:v>
                </c:pt>
                <c:pt idx="339">
                  <c:v>5.7463163155813746</c:v>
                </c:pt>
                <c:pt idx="340">
                  <c:v>5.7418122803903273</c:v>
                </c:pt>
                <c:pt idx="341">
                  <c:v>5.7373235135034948</c:v>
                </c:pt>
                <c:pt idx="342">
                  <c:v>5.7328498183782717</c:v>
                </c:pt>
                <c:pt idx="343">
                  <c:v>5.7283910015180624</c:v>
                </c:pt>
                <c:pt idx="344">
                  <c:v>5.7239468724187184</c:v>
                </c:pt>
                <c:pt idx="345">
                  <c:v>5.7195172435160906</c:v>
                </c:pt>
                <c:pt idx="346">
                  <c:v>5.7151019301346366</c:v>
                </c:pt>
                <c:pt idx="347">
                  <c:v>5.7107007504370744</c:v>
                </c:pt>
                <c:pt idx="348">
                  <c:v>5.7063135253750623</c:v>
                </c:pt>
                <c:pt idx="349">
                  <c:v>5.7019400786408676</c:v>
                </c:pt>
                <c:pt idx="350">
                  <c:v>5.6975802366200066</c:v>
                </c:pt>
                <c:pt idx="351">
                  <c:v>5.6932338283448418</c:v>
                </c:pt>
                <c:pt idx="352">
                  <c:v>5.6889006854491075</c:v>
                </c:pt>
                <c:pt idx="353">
                  <c:v>5.6845806421233318</c:v>
                </c:pt>
                <c:pt idx="354">
                  <c:v>5.680273535071148</c:v>
                </c:pt>
                <c:pt idx="355">
                  <c:v>5.6759792034664889</c:v>
                </c:pt>
                <c:pt idx="356">
                  <c:v>5.6716974889115974</c:v>
                </c:pt>
                <c:pt idx="357">
                  <c:v>5.6674282353958922</c:v>
                </c:pt>
                <c:pt idx="358">
                  <c:v>5.6631712892556179</c:v>
                </c:pt>
                <c:pt idx="359">
                  <c:v>5.6589264991342993</c:v>
                </c:pt>
                <c:pt idx="360">
                  <c:v>5.6546937159439672</c:v>
                </c:pt>
                <c:pt idx="361">
                  <c:v>5.6504727928271317</c:v>
                </c:pt>
                <c:pt idx="362">
                  <c:v>5.6462635851194891</c:v>
                </c:pt>
                <c:pt idx="363">
                  <c:v>5.6420659503133788</c:v>
                </c:pt>
                <c:pt idx="364">
                  <c:v>5.6378797480218967</c:v>
                </c:pt>
                <c:pt idx="365">
                  <c:v>5.6337048399437428</c:v>
                </c:pt>
                <c:pt idx="366">
                  <c:v>5.6295410898287237</c:v>
                </c:pt>
                <c:pt idx="367">
                  <c:v>5.6253883634439044</c:v>
                </c:pt>
                <c:pt idx="368">
                  <c:v>5.6212465285404321</c:v>
                </c:pt>
                <c:pt idx="369">
                  <c:v>5.6171154548209623</c:v>
                </c:pt>
                <c:pt idx="370">
                  <c:v>5.6129950139077165</c:v>
                </c:pt>
                <c:pt idx="371">
                  <c:v>5.6088850793111504</c:v>
                </c:pt>
                <c:pt idx="372">
                  <c:v>5.6047855263991879</c:v>
                </c:pt>
                <c:pt idx="373">
                  <c:v>5.600696232367059</c:v>
                </c:pt>
                <c:pt idx="374">
                  <c:v>5.5966170762076866</c:v>
                </c:pt>
                <c:pt idx="375">
                  <c:v>5.5925479386826282</c:v>
                </c:pt>
                <c:pt idx="376">
                  <c:v>5.5884887022935645</c:v>
                </c:pt>
                <c:pt idx="377">
                  <c:v>5.5844392512543166</c:v>
                </c:pt>
                <c:pt idx="378">
                  <c:v>5.5803994714633687</c:v>
                </c:pt>
                <c:pt idx="379">
                  <c:v>5.5763692504769145</c:v>
                </c:pt>
                <c:pt idx="380">
                  <c:v>5.5723484774823948</c:v>
                </c:pt>
                <c:pt idx="381">
                  <c:v>5.568337043272507</c:v>
                </c:pt>
                <c:pt idx="382">
                  <c:v>5.5643348402197166</c:v>
                </c:pt>
                <c:pt idx="383">
                  <c:v>5.5603417622512072</c:v>
                </c:pt>
                <c:pt idx="384">
                  <c:v>5.5563577048243014</c:v>
                </c:pt>
                <c:pt idx="385">
                  <c:v>5.5523825649023291</c:v>
                </c:pt>
                <c:pt idx="386">
                  <c:v>5.5484162409309192</c:v>
                </c:pt>
                <c:pt idx="387">
                  <c:v>5.5444586328147372</c:v>
                </c:pt>
                <c:pt idx="388">
                  <c:v>5.540509641894622</c:v>
                </c:pt>
                <c:pt idx="389">
                  <c:v>5.5365691709251497</c:v>
                </c:pt>
                <c:pt idx="390">
                  <c:v>5.5326371240525898</c:v>
                </c:pt>
                <c:pt idx="391">
                  <c:v>5.5287134067932584</c:v>
                </c:pt>
                <c:pt idx="392">
                  <c:v>5.5247979260122548</c:v>
                </c:pt>
                <c:pt idx="393">
                  <c:v>5.52089058990257</c:v>
                </c:pt>
                <c:pt idx="394">
                  <c:v>5.5169913079645809</c:v>
                </c:pt>
                <c:pt idx="395">
                  <c:v>5.5130999909858929</c:v>
                </c:pt>
                <c:pt idx="396">
                  <c:v>5.5092165510215398</c:v>
                </c:pt>
                <c:pt idx="397">
                  <c:v>5.5053409013745318</c:v>
                </c:pt>
                <c:pt idx="398">
                  <c:v>5.5014729565767491</c:v>
                </c:pt>
                <c:pt idx="399">
                  <c:v>5.4976126323701608</c:v>
                </c:pt>
                <c:pt idx="400">
                  <c:v>5.4937598456883778</c:v>
                </c:pt>
                <c:pt idx="401">
                  <c:v>5.4899145146385253</c:v>
                </c:pt>
                <c:pt idx="402">
                  <c:v>5.4860765584834184</c:v>
                </c:pt>
                <c:pt idx="403">
                  <c:v>5.4822458976240727</c:v>
                </c:pt>
                <c:pt idx="404">
                  <c:v>5.4784224535824793</c:v>
                </c:pt>
                <c:pt idx="405">
                  <c:v>5.4746061489847078</c:v>
                </c:pt>
                <c:pt idx="406">
                  <c:v>5.4707969075442797</c:v>
                </c:pt>
                <c:pt idx="407">
                  <c:v>5.4669946540458376</c:v>
                </c:pt>
                <c:pt idx="408">
                  <c:v>5.4631993143290902</c:v>
                </c:pt>
                <c:pt idx="409">
                  <c:v>5.4594108152730128</c:v>
                </c:pt>
                <c:pt idx="410">
                  <c:v>5.4556290847803561</c:v>
                </c:pt>
                <c:pt idx="411">
                  <c:v>5.4518540517623695</c:v>
                </c:pt>
                <c:pt idx="412">
                  <c:v>5.4480856461238183</c:v>
                </c:pt>
                <c:pt idx="413">
                  <c:v>5.4443237987482371</c:v>
                </c:pt>
                <c:pt idx="414">
                  <c:v>5.4405684414834337</c:v>
                </c:pt>
                <c:pt idx="415">
                  <c:v>5.4368195071272378</c:v>
                </c:pt>
                <c:pt idx="416">
                  <c:v>5.4330769294134793</c:v>
                </c:pt>
                <c:pt idx="417">
                  <c:v>5.4293406429982127</c:v>
                </c:pt>
                <c:pt idx="418">
                  <c:v>5.4256105834461676</c:v>
                </c:pt>
                <c:pt idx="419">
                  <c:v>5.4218866872174152</c:v>
                </c:pt>
                <c:pt idx="420">
                  <c:v>5.4181688916542665</c:v>
                </c:pt>
                <c:pt idx="421">
                  <c:v>5.4144571349683721</c:v>
                </c:pt>
                <c:pt idx="422">
                  <c:v>5.4107513562280563</c:v>
                </c:pt>
                <c:pt idx="423">
                  <c:v>5.4070514953458391</c:v>
                </c:pt>
                <c:pt idx="424">
                  <c:v>5.4033574930661716</c:v>
                </c:pt>
                <c:pt idx="425">
                  <c:v>5.3996692909533683</c:v>
                </c:pt>
                <c:pt idx="426">
                  <c:v>5.395986831379747</c:v>
                </c:pt>
                <c:pt idx="427">
                  <c:v>5.3923100575139333</c:v>
                </c:pt>
                <c:pt idx="428">
                  <c:v>5.3886389133093999</c:v>
                </c:pt>
                <c:pt idx="429">
                  <c:v>5.3849733434931455</c:v>
                </c:pt>
                <c:pt idx="430">
                  <c:v>5.3813132935545811</c:v>
                </c:pt>
                <c:pt idx="431">
                  <c:v>5.3776587097345985</c:v>
                </c:pt>
                <c:pt idx="432">
                  <c:v>5.3740095390147982</c:v>
                </c:pt>
                <c:pt idx="433">
                  <c:v>5.3703657291068989</c:v>
                </c:pt>
                <c:pt idx="434">
                  <c:v>5.3667272284423202</c:v>
                </c:pt>
                <c:pt idx="435">
                  <c:v>5.3630939861619247</c:v>
                </c:pt>
                <c:pt idx="436">
                  <c:v>5.3594659521059214</c:v>
                </c:pt>
                <c:pt idx="437">
                  <c:v>5.3558430768039447</c:v>
                </c:pt>
                <c:pt idx="438">
                  <c:v>5.352225311465264</c:v>
                </c:pt>
                <c:pt idx="439">
                  <c:v>5.3486126079691774</c:v>
                </c:pt>
                <c:pt idx="440">
                  <c:v>5.3450049188555351</c:v>
                </c:pt>
                <c:pt idx="441">
                  <c:v>5.3414021973154187</c:v>
                </c:pt>
                <c:pt idx="442">
                  <c:v>5.3378043971819773</c:v>
                </c:pt>
                <c:pt idx="443">
                  <c:v>5.334211472921381</c:v>
                </c:pt>
                <c:pt idx="444">
                  <c:v>5.3306233796239493</c:v>
                </c:pt>
                <c:pt idx="445">
                  <c:v>5.3270400729953851</c:v>
                </c:pt>
                <c:pt idx="446">
                  <c:v>5.3234615093481752</c:v>
                </c:pt>
                <c:pt idx="447">
                  <c:v>5.3198876455930986</c:v>
                </c:pt>
                <c:pt idx="448">
                  <c:v>5.3163184392308791</c:v>
                </c:pt>
                <c:pt idx="449">
                  <c:v>5.3127538483439674</c:v>
                </c:pt>
                <c:pt idx="450">
                  <c:v>5.3091938315884457</c:v>
                </c:pt>
                <c:pt idx="451">
                  <c:v>5.3056383481860587</c:v>
                </c:pt>
                <c:pt idx="452">
                  <c:v>5.3020873579163617</c:v>
                </c:pt>
                <c:pt idx="453">
                  <c:v>5.2985408211090039</c:v>
                </c:pt>
                <c:pt idx="454">
                  <c:v>5.2949986986361086</c:v>
                </c:pt>
                <c:pt idx="455">
                  <c:v>5.291460951904785</c:v>
                </c:pt>
                <c:pt idx="456">
                  <c:v>5.2879275428497481</c:v>
                </c:pt>
                <c:pt idx="457">
                  <c:v>5.2843984339260484</c:v>
                </c:pt>
                <c:pt idx="458">
                  <c:v>5.280873588101926</c:v>
                </c:pt>
                <c:pt idx="459">
                  <c:v>5.2773529688517415</c:v>
                </c:pt>
                <c:pt idx="460">
                  <c:v>5.2738365401490528</c:v>
                </c:pt>
                <c:pt idx="461">
                  <c:v>5.2703242664597632</c:v>
                </c:pt>
                <c:pt idx="462">
                  <c:v>5.2668161127353939</c:v>
                </c:pt>
                <c:pt idx="463">
                  <c:v>5.2633120444064421</c:v>
                </c:pt>
                <c:pt idx="464">
                  <c:v>5.2598120273758511</c:v>
                </c:pt>
                <c:pt idx="465">
                  <c:v>5.2563160280125674</c:v>
                </c:pt>
                <c:pt idx="466">
                  <c:v>5.2528240131451973</c:v>
                </c:pt>
                <c:pt idx="467">
                  <c:v>5.2493359500557686</c:v>
                </c:pt>
                <c:pt idx="468">
                  <c:v>5.24585180647356</c:v>
                </c:pt>
                <c:pt idx="469">
                  <c:v>5.2423715505690449</c:v>
                </c:pt>
                <c:pt idx="470">
                  <c:v>5.2388951509479158</c:v>
                </c:pt>
                <c:pt idx="471">
                  <c:v>5.2354225766451945</c:v>
                </c:pt>
                <c:pt idx="472">
                  <c:v>5.2319537971194361</c:v>
                </c:pt>
                <c:pt idx="473">
                  <c:v>5.2284887822470045</c:v>
                </c:pt>
                <c:pt idx="474">
                  <c:v>5.2250275023164496</c:v>
                </c:pt>
                <c:pt idx="475">
                  <c:v>5.2215699280229488</c:v>
                </c:pt>
                <c:pt idx="476">
                  <c:v>5.2181160304628493</c:v>
                </c:pt>
                <c:pt idx="477">
                  <c:v>5.214665781128268</c:v>
                </c:pt>
                <c:pt idx="478">
                  <c:v>5.2112191519017834</c:v>
                </c:pt>
                <c:pt idx="479">
                  <c:v>5.2077761150512076</c:v>
                </c:pt>
                <c:pt idx="480">
                  <c:v>5.20433664322442</c:v>
                </c:pt>
                <c:pt idx="481">
                  <c:v>5.2009007094442854</c:v>
                </c:pt>
                <c:pt idx="482">
                  <c:v>5.1974682871036446</c:v>
                </c:pt>
                <c:pt idx="483">
                  <c:v>5.194039349960379</c:v>
                </c:pt>
                <c:pt idx="484">
                  <c:v>5.1906138721325341</c:v>
                </c:pt>
                <c:pt idx="485">
                  <c:v>5.1871918280935274</c:v>
                </c:pt>
                <c:pt idx="486">
                  <c:v>5.1837731926674184</c:v>
                </c:pt>
                <c:pt idx="487">
                  <c:v>5.1803579410242477</c:v>
                </c:pt>
                <c:pt idx="488">
                  <c:v>5.1769460486754371</c:v>
                </c:pt>
                <c:pt idx="489">
                  <c:v>5.1735374914692596</c:v>
                </c:pt>
                <c:pt idx="490">
                  <c:v>5.1701322455863776</c:v>
                </c:pt>
                <c:pt idx="491">
                  <c:v>5.1667302875354366</c:v>
                </c:pt>
                <c:pt idx="492">
                  <c:v>5.1633315941487252</c:v>
                </c:pt>
                <c:pt idx="493">
                  <c:v>5.159936142577898</c:v>
                </c:pt>
                <c:pt idx="494">
                  <c:v>5.1565439102897486</c:v>
                </c:pt>
                <c:pt idx="495">
                  <c:v>5.1531548750620617</c:v>
                </c:pt>
                <c:pt idx="496">
                  <c:v>5.1497690149794959</c:v>
                </c:pt>
                <c:pt idx="497">
                  <c:v>5.1463863084295589</c:v>
                </c:pt>
                <c:pt idx="498">
                  <c:v>5.1430067340986003</c:v>
                </c:pt>
                <c:pt idx="499">
                  <c:v>5.1396302709678929</c:v>
                </c:pt>
                <c:pt idx="500">
                  <c:v>5.1362568983097505</c:v>
                </c:pt>
                <c:pt idx="501">
                  <c:v>5.1328865956837042</c:v>
                </c:pt>
                <c:pt idx="502">
                  <c:v>5.1295193429327322</c:v>
                </c:pt>
                <c:pt idx="503">
                  <c:v>5.1261551201795452</c:v>
                </c:pt>
                <c:pt idx="504">
                  <c:v>5.1227939078229117</c:v>
                </c:pt>
                <c:pt idx="505">
                  <c:v>5.1194356865340502</c:v>
                </c:pt>
                <c:pt idx="506">
                  <c:v>5.1160804372530571</c:v>
                </c:pt>
                <c:pt idx="507">
                  <c:v>5.1127281411853946</c:v>
                </c:pt>
                <c:pt idx="508">
                  <c:v>5.1093787797984156</c:v>
                </c:pt>
                <c:pt idx="509">
                  <c:v>5.1060323348179484</c:v>
                </c:pt>
                <c:pt idx="510">
                  <c:v>5.1026887882249143</c:v>
                </c:pt>
                <c:pt idx="511">
                  <c:v>5.0993481222520076</c:v>
                </c:pt>
                <c:pt idx="512">
                  <c:v>5.096010319380408</c:v>
                </c:pt>
                <c:pt idx="513">
                  <c:v>5.0926753623365411</c:v>
                </c:pt>
                <c:pt idx="514">
                  <c:v>5.0893432340888864</c:v>
                </c:pt>
                <c:pt idx="515">
                  <c:v>5.0860139178448236</c:v>
                </c:pt>
                <c:pt idx="516">
                  <c:v>5.0826873970475299</c:v>
                </c:pt>
                <c:pt idx="517">
                  <c:v>5.0793636553729016</c:v>
                </c:pt>
                <c:pt idx="518">
                  <c:v>5.0760426767265452</c:v>
                </c:pt>
                <c:pt idx="519">
                  <c:v>5.0727244452407767</c:v>
                </c:pt>
                <c:pt idx="520">
                  <c:v>5.0694089452716913</c:v>
                </c:pt>
                <c:pt idx="521">
                  <c:v>5.066096161396251</c:v>
                </c:pt>
                <c:pt idx="522">
                  <c:v>5.0627860784094194</c:v>
                </c:pt>
                <c:pt idx="523">
                  <c:v>5.0594786813213375</c:v>
                </c:pt>
                <c:pt idx="524">
                  <c:v>5.0561739553545308</c:v>
                </c:pt>
                <c:pt idx="525">
                  <c:v>5.0528718859411619</c:v>
                </c:pt>
                <c:pt idx="526">
                  <c:v>5.0495724587203066</c:v>
                </c:pt>
                <c:pt idx="527">
                  <c:v>5.0462756595352873</c:v>
                </c:pt>
                <c:pt idx="528">
                  <c:v>5.0429814744310137</c:v>
                </c:pt>
                <c:pt idx="529">
                  <c:v>5.0396898896513891</c:v>
                </c:pt>
                <c:pt idx="530">
                  <c:v>5.036400891636724</c:v>
                </c:pt>
                <c:pt idx="531">
                  <c:v>5.0331144670212042</c:v>
                </c:pt>
                <c:pt idx="532">
                  <c:v>5.0298306026303798</c:v>
                </c:pt>
                <c:pt idx="533">
                  <c:v>5.0265492854786915</c:v>
                </c:pt>
                <c:pt idx="534">
                  <c:v>5.0232705027670352</c:v>
                </c:pt>
                <c:pt idx="535">
                  <c:v>5.0199942418803465</c:v>
                </c:pt>
                <c:pt idx="536">
                  <c:v>5.0167204903852252</c:v>
                </c:pt>
                <c:pt idx="537">
                  <c:v>5.0134492360275908</c:v>
                </c:pt>
                <c:pt idx="538">
                  <c:v>5.0101804667303664</c:v>
                </c:pt>
                <c:pt idx="539">
                  <c:v>5.0069141705911937</c:v>
                </c:pt>
                <c:pt idx="540">
                  <c:v>5.0036503358801792</c:v>
                </c:pt>
                <c:pt idx="541">
                  <c:v>5.0003889510376611</c:v>
                </c:pt>
                <c:pt idx="542">
                  <c:v>4.997130004672024</c:v>
                </c:pt>
                <c:pt idx="543">
                  <c:v>4.9938734855575211</c:v>
                </c:pt>
                <c:pt idx="544">
                  <c:v>4.9906193826321372</c:v>
                </c:pt>
                <c:pt idx="545">
                  <c:v>4.987367684995478</c:v>
                </c:pt>
                <c:pt idx="546">
                  <c:v>4.9841183819066801</c:v>
                </c:pt>
                <c:pt idx="547">
                  <c:v>4.9808714627823605</c:v>
                </c:pt>
                <c:pt idx="548">
                  <c:v>4.9776269171945779</c:v>
                </c:pt>
                <c:pt idx="549">
                  <c:v>4.9743847348688277</c:v>
                </c:pt>
                <c:pt idx="550">
                  <c:v>4.9711449056820669</c:v>
                </c:pt>
                <c:pt idx="551">
                  <c:v>4.9679074196607589</c:v>
                </c:pt>
                <c:pt idx="552">
                  <c:v>4.9646722669789396</c:v>
                </c:pt>
                <c:pt idx="553">
                  <c:v>4.9614394379563169</c:v>
                </c:pt>
                <c:pt idx="554">
                  <c:v>4.9582089230563939</c:v>
                </c:pt>
                <c:pt idx="555">
                  <c:v>4.9549807128846046</c:v>
                </c:pt>
                <c:pt idx="556">
                  <c:v>4.9517547981864896</c:v>
                </c:pt>
                <c:pt idx="557">
                  <c:v>4.948531169845884</c:v>
                </c:pt>
                <c:pt idx="558">
                  <c:v>4.9453098188831319</c:v>
                </c:pt>
                <c:pt idx="559">
                  <c:v>4.9420907364533218</c:v>
                </c:pt>
                <c:pt idx="560">
                  <c:v>4.9388739138445494</c:v>
                </c:pt>
                <c:pt idx="561">
                  <c:v>4.9356593424761943</c:v>
                </c:pt>
                <c:pt idx="562">
                  <c:v>4.9324470138972298</c:v>
                </c:pt>
                <c:pt idx="563">
                  <c:v>4.9292369197845423</c:v>
                </c:pt>
                <c:pt idx="564">
                  <c:v>4.9260290519412795</c:v>
                </c:pt>
                <c:pt idx="565">
                  <c:v>4.9228234022952151</c:v>
                </c:pt>
                <c:pt idx="566">
                  <c:v>4.9196199628971415</c:v>
                </c:pt>
                <c:pt idx="567">
                  <c:v>4.9164187259192689</c:v>
                </c:pt>
                <c:pt idx="568">
                  <c:v>4.9132196836536632</c:v>
                </c:pt>
                <c:pt idx="569">
                  <c:v>4.9100228285106864</c:v>
                </c:pt>
                <c:pt idx="570">
                  <c:v>4.9068281530174653</c:v>
                </c:pt>
                <c:pt idx="571">
                  <c:v>4.9036356498163816</c:v>
                </c:pt>
                <c:pt idx="572">
                  <c:v>4.90044531166357</c:v>
                </c:pt>
                <c:pt idx="573">
                  <c:v>4.8972571314274491</c:v>
                </c:pt>
                <c:pt idx="574">
                  <c:v>4.8940711020872643</c:v>
                </c:pt>
                <c:pt idx="575">
                  <c:v>4.8908872167316382</c:v>
                </c:pt>
                <c:pt idx="576">
                  <c:v>4.8877054685571633</c:v>
                </c:pt>
                <c:pt idx="577">
                  <c:v>4.8845258508669893</c:v>
                </c:pt>
                <c:pt idx="578">
                  <c:v>4.8813483570694371</c:v>
                </c:pt>
                <c:pt idx="579">
                  <c:v>4.878172980676637</c:v>
                </c:pt>
                <c:pt idx="580">
                  <c:v>4.8749997153031721</c:v>
                </c:pt>
                <c:pt idx="581">
                  <c:v>4.8718285546647371</c:v>
                </c:pt>
                <c:pt idx="582">
                  <c:v>4.8686594925768345</c:v>
                </c:pt>
                <c:pt idx="583">
                  <c:v>4.8654925229534598</c:v>
                </c:pt>
                <c:pt idx="584">
                  <c:v>4.8623276398058195</c:v>
                </c:pt>
                <c:pt idx="585">
                  <c:v>4.8591648372410621</c:v>
                </c:pt>
                <c:pt idx="586">
                  <c:v>4.8560041094610256</c:v>
                </c:pt>
                <c:pt idx="587">
                  <c:v>4.8528454507609915</c:v>
                </c:pt>
                <c:pt idx="588">
                  <c:v>4.849688855528469</c:v>
                </c:pt>
                <c:pt idx="589">
                  <c:v>4.8465343182419804</c:v>
                </c:pt>
                <c:pt idx="590">
                  <c:v>4.8433818334698744</c:v>
                </c:pt>
                <c:pt idx="591">
                  <c:v>4.8402313958691394</c:v>
                </c:pt>
                <c:pt idx="592">
                  <c:v>4.8370830001842435</c:v>
                </c:pt>
                <c:pt idx="593">
                  <c:v>4.8339366412459839</c:v>
                </c:pt>
                <c:pt idx="594">
                  <c:v>4.8307923139703464</c:v>
                </c:pt>
                <c:pt idx="595">
                  <c:v>4.8276500133573981</c:v>
                </c:pt>
                <c:pt idx="596">
                  <c:v>4.824509734490154</c:v>
                </c:pt>
                <c:pt idx="597">
                  <c:v>4.8213714725335075</c:v>
                </c:pt>
                <c:pt idx="598">
                  <c:v>4.8182352227331302</c:v>
                </c:pt>
                <c:pt idx="599">
                  <c:v>4.8151009804144165</c:v>
                </c:pt>
                <c:pt idx="600">
                  <c:v>4.8119687409814205</c:v>
                </c:pt>
                <c:pt idx="601">
                  <c:v>4.8088384999158178</c:v>
                </c:pt>
                <c:pt idx="602">
                  <c:v>4.8057102527758708</c:v>
                </c:pt>
                <c:pt idx="603">
                  <c:v>4.8025839951954232</c:v>
                </c:pt>
                <c:pt idx="604">
                  <c:v>4.7994597228828813</c:v>
                </c:pt>
                <c:pt idx="605">
                  <c:v>4.7963374316202261</c:v>
                </c:pt>
                <c:pt idx="606">
                  <c:v>4.7932171172620421</c:v>
                </c:pt>
                <c:pt idx="607">
                  <c:v>4.7900987757345366</c:v>
                </c:pt>
                <c:pt idx="608">
                  <c:v>4.7869824030345862</c:v>
                </c:pt>
                <c:pt idx="609">
                  <c:v>4.7838679952287961</c:v>
                </c:pt>
                <c:pt idx="610">
                  <c:v>4.7807555484525635</c:v>
                </c:pt>
                <c:pt idx="611">
                  <c:v>4.7776450589091555</c:v>
                </c:pt>
                <c:pt idx="612">
                  <c:v>4.7745365228687984</c:v>
                </c:pt>
                <c:pt idx="613">
                  <c:v>4.771429936667773</c:v>
                </c:pt>
                <c:pt idx="614">
                  <c:v>4.7683252967075349</c:v>
                </c:pt>
                <c:pt idx="615">
                  <c:v>4.7652225994538266</c:v>
                </c:pt>
                <c:pt idx="616">
                  <c:v>4.7621218414358149</c:v>
                </c:pt>
                <c:pt idx="617">
                  <c:v>4.7590230192452321</c:v>
                </c:pt>
                <c:pt idx="618">
                  <c:v>4.7559261295355277</c:v>
                </c:pt>
                <c:pt idx="619">
                  <c:v>4.7528311690210376</c:v>
                </c:pt>
                <c:pt idx="620">
                  <c:v>4.7497381344761456</c:v>
                </c:pt>
                <c:pt idx="621">
                  <c:v>4.7466470227344759</c:v>
                </c:pt>
                <c:pt idx="622">
                  <c:v>4.7435578306880846</c:v>
                </c:pt>
                <c:pt idx="623">
                  <c:v>4.7404705552866613</c:v>
                </c:pt>
                <c:pt idx="624">
                  <c:v>4.7373851935367393</c:v>
                </c:pt>
                <c:pt idx="625">
                  <c:v>4.7343017425009251</c:v>
                </c:pt>
                <c:pt idx="626">
                  <c:v>4.7312201992971161</c:v>
                </c:pt>
                <c:pt idx="627">
                  <c:v>4.7281405610977556</c:v>
                </c:pt>
                <c:pt idx="628">
                  <c:v>4.7250628251290729</c:v>
                </c:pt>
                <c:pt idx="629">
                  <c:v>4.7219869886703423</c:v>
                </c:pt>
                <c:pt idx="630">
                  <c:v>4.7189130490531577</c:v>
                </c:pt>
                <c:pt idx="631">
                  <c:v>4.7158410036606986</c:v>
                </c:pt>
                <c:pt idx="632">
                  <c:v>4.712770849927022</c:v>
                </c:pt>
                <c:pt idx="633">
                  <c:v>4.7097025853363537</c:v>
                </c:pt>
                <c:pt idx="634">
                  <c:v>4.7066362074223891</c:v>
                </c:pt>
                <c:pt idx="635">
                  <c:v>4.7035717137676043</c:v>
                </c:pt>
                <c:pt idx="636">
                  <c:v>4.7005091020025791</c:v>
                </c:pt>
                <c:pt idx="637">
                  <c:v>4.6974483698053122</c:v>
                </c:pt>
                <c:pt idx="638">
                  <c:v>4.6943895149005668</c:v>
                </c:pt>
                <c:pt idx="639">
                  <c:v>4.6913325350592094</c:v>
                </c:pt>
                <c:pt idx="640">
                  <c:v>4.6882774280975585</c:v>
                </c:pt>
                <c:pt idx="641">
                  <c:v>4.6852241918767454</c:v>
                </c:pt>
                <c:pt idx="642">
                  <c:v>4.682172824302075</c:v>
                </c:pt>
                <c:pt idx="643">
                  <c:v>4.6791233233224103</c:v>
                </c:pt>
                <c:pt idx="644">
                  <c:v>4.6760756869295426</c:v>
                </c:pt>
                <c:pt idx="645">
                  <c:v>4.6730299131575821</c:v>
                </c:pt>
                <c:pt idx="646">
                  <c:v>4.6699860000823552</c:v>
                </c:pt>
                <c:pt idx="647">
                  <c:v>4.66694394582081</c:v>
                </c:pt>
                <c:pt idx="648">
                  <c:v>4.6639037485304193</c:v>
                </c:pt>
                <c:pt idx="649">
                  <c:v>4.6608654064086039</c:v>
                </c:pt>
                <c:pt idx="650">
                  <c:v>4.6578289176921519</c:v>
                </c:pt>
                <c:pt idx="651">
                  <c:v>4.6547942806566542</c:v>
                </c:pt>
                <c:pt idx="652">
                  <c:v>4.6517614936159397</c:v>
                </c:pt>
                <c:pt idx="653">
                  <c:v>4.6487305549215154</c:v>
                </c:pt>
                <c:pt idx="654">
                  <c:v>4.6457014629620224</c:v>
                </c:pt>
                <c:pt idx="655">
                  <c:v>4.642674216162697</c:v>
                </c:pt>
                <c:pt idx="656">
                  <c:v>4.6396488129848237</c:v>
                </c:pt>
                <c:pt idx="657">
                  <c:v>4.6366252519252127</c:v>
                </c:pt>
                <c:pt idx="658">
                  <c:v>4.6336035315156767</c:v>
                </c:pt>
                <c:pt idx="659">
                  <c:v>4.6305836503225137</c:v>
                </c:pt>
                <c:pt idx="660">
                  <c:v>4.627565606945991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'確認 Graph(Vin)'!$F$4</c:f>
              <c:strCache>
                <c:ptCount val="1"/>
                <c:pt idx="0">
                  <c:v>Vo1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'確認 Graph(Vin)'!$B$5:$B$665</c:f>
              <c:numCache>
                <c:formatCode>General</c:formatCode>
                <c:ptCount val="661"/>
                <c:pt idx="0">
                  <c:v>20</c:v>
                </c:pt>
                <c:pt idx="1">
                  <c:v>20.5</c:v>
                </c:pt>
                <c:pt idx="2">
                  <c:v>21</c:v>
                </c:pt>
                <c:pt idx="3">
                  <c:v>21.5</c:v>
                </c:pt>
                <c:pt idx="4">
                  <c:v>22</c:v>
                </c:pt>
                <c:pt idx="5">
                  <c:v>22.5</c:v>
                </c:pt>
                <c:pt idx="6">
                  <c:v>23</c:v>
                </c:pt>
                <c:pt idx="7">
                  <c:v>23.5</c:v>
                </c:pt>
                <c:pt idx="8">
                  <c:v>24</c:v>
                </c:pt>
                <c:pt idx="9">
                  <c:v>24.5</c:v>
                </c:pt>
                <c:pt idx="10">
                  <c:v>25</c:v>
                </c:pt>
                <c:pt idx="11">
                  <c:v>25.5</c:v>
                </c:pt>
                <c:pt idx="12">
                  <c:v>26</c:v>
                </c:pt>
                <c:pt idx="13">
                  <c:v>26.5</c:v>
                </c:pt>
                <c:pt idx="14">
                  <c:v>27</c:v>
                </c:pt>
                <c:pt idx="15">
                  <c:v>27.5</c:v>
                </c:pt>
                <c:pt idx="16">
                  <c:v>28</c:v>
                </c:pt>
                <c:pt idx="17">
                  <c:v>28.5</c:v>
                </c:pt>
                <c:pt idx="18">
                  <c:v>29</c:v>
                </c:pt>
                <c:pt idx="19">
                  <c:v>29.5</c:v>
                </c:pt>
                <c:pt idx="20">
                  <c:v>30</c:v>
                </c:pt>
                <c:pt idx="21">
                  <c:v>30.5</c:v>
                </c:pt>
                <c:pt idx="22">
                  <c:v>31</c:v>
                </c:pt>
                <c:pt idx="23">
                  <c:v>31.5</c:v>
                </c:pt>
                <c:pt idx="24">
                  <c:v>32</c:v>
                </c:pt>
                <c:pt idx="25">
                  <c:v>32.5</c:v>
                </c:pt>
                <c:pt idx="26">
                  <c:v>33</c:v>
                </c:pt>
                <c:pt idx="27">
                  <c:v>33.5</c:v>
                </c:pt>
                <c:pt idx="28">
                  <c:v>34</c:v>
                </c:pt>
                <c:pt idx="29">
                  <c:v>34.5</c:v>
                </c:pt>
                <c:pt idx="30">
                  <c:v>35</c:v>
                </c:pt>
                <c:pt idx="31">
                  <c:v>35.5</c:v>
                </c:pt>
                <c:pt idx="32">
                  <c:v>36</c:v>
                </c:pt>
                <c:pt idx="33">
                  <c:v>36.5</c:v>
                </c:pt>
                <c:pt idx="34">
                  <c:v>37</c:v>
                </c:pt>
                <c:pt idx="35">
                  <c:v>37.5</c:v>
                </c:pt>
                <c:pt idx="36">
                  <c:v>38</c:v>
                </c:pt>
                <c:pt idx="37">
                  <c:v>38.5</c:v>
                </c:pt>
                <c:pt idx="38">
                  <c:v>39</c:v>
                </c:pt>
                <c:pt idx="39">
                  <c:v>39.5</c:v>
                </c:pt>
                <c:pt idx="40">
                  <c:v>40</c:v>
                </c:pt>
                <c:pt idx="41">
                  <c:v>40.5</c:v>
                </c:pt>
                <c:pt idx="42">
                  <c:v>41</c:v>
                </c:pt>
                <c:pt idx="43">
                  <c:v>41.5</c:v>
                </c:pt>
                <c:pt idx="44">
                  <c:v>42</c:v>
                </c:pt>
                <c:pt idx="45">
                  <c:v>42.5</c:v>
                </c:pt>
                <c:pt idx="46">
                  <c:v>43</c:v>
                </c:pt>
                <c:pt idx="47">
                  <c:v>43.5</c:v>
                </c:pt>
                <c:pt idx="48">
                  <c:v>44</c:v>
                </c:pt>
                <c:pt idx="49">
                  <c:v>44.5</c:v>
                </c:pt>
                <c:pt idx="50">
                  <c:v>45</c:v>
                </c:pt>
                <c:pt idx="51">
                  <c:v>45.5</c:v>
                </c:pt>
                <c:pt idx="52">
                  <c:v>46</c:v>
                </c:pt>
                <c:pt idx="53">
                  <c:v>46.5</c:v>
                </c:pt>
                <c:pt idx="54">
                  <c:v>47</c:v>
                </c:pt>
                <c:pt idx="55">
                  <c:v>47.5</c:v>
                </c:pt>
                <c:pt idx="56">
                  <c:v>48</c:v>
                </c:pt>
                <c:pt idx="57">
                  <c:v>48.5</c:v>
                </c:pt>
                <c:pt idx="58">
                  <c:v>49</c:v>
                </c:pt>
                <c:pt idx="59">
                  <c:v>49.5</c:v>
                </c:pt>
                <c:pt idx="60">
                  <c:v>50</c:v>
                </c:pt>
                <c:pt idx="61">
                  <c:v>50.5</c:v>
                </c:pt>
                <c:pt idx="62">
                  <c:v>51</c:v>
                </c:pt>
                <c:pt idx="63">
                  <c:v>51.5</c:v>
                </c:pt>
                <c:pt idx="64">
                  <c:v>52</c:v>
                </c:pt>
                <c:pt idx="65">
                  <c:v>52.5</c:v>
                </c:pt>
                <c:pt idx="66">
                  <c:v>53</c:v>
                </c:pt>
                <c:pt idx="67">
                  <c:v>53.5</c:v>
                </c:pt>
                <c:pt idx="68">
                  <c:v>54</c:v>
                </c:pt>
                <c:pt idx="69">
                  <c:v>54.5</c:v>
                </c:pt>
                <c:pt idx="70">
                  <c:v>55</c:v>
                </c:pt>
                <c:pt idx="71">
                  <c:v>55.5</c:v>
                </c:pt>
                <c:pt idx="72">
                  <c:v>56</c:v>
                </c:pt>
                <c:pt idx="73">
                  <c:v>56.5</c:v>
                </c:pt>
                <c:pt idx="74">
                  <c:v>57</c:v>
                </c:pt>
                <c:pt idx="75">
                  <c:v>57.5</c:v>
                </c:pt>
                <c:pt idx="76">
                  <c:v>58</c:v>
                </c:pt>
                <c:pt idx="77">
                  <c:v>58.5</c:v>
                </c:pt>
                <c:pt idx="78">
                  <c:v>59</c:v>
                </c:pt>
                <c:pt idx="79">
                  <c:v>59.5</c:v>
                </c:pt>
                <c:pt idx="80">
                  <c:v>60</c:v>
                </c:pt>
                <c:pt idx="81">
                  <c:v>60.5</c:v>
                </c:pt>
                <c:pt idx="82">
                  <c:v>61</c:v>
                </c:pt>
                <c:pt idx="83">
                  <c:v>61.5</c:v>
                </c:pt>
                <c:pt idx="84">
                  <c:v>62</c:v>
                </c:pt>
                <c:pt idx="85">
                  <c:v>62.5</c:v>
                </c:pt>
                <c:pt idx="86">
                  <c:v>63</c:v>
                </c:pt>
                <c:pt idx="87">
                  <c:v>63.5</c:v>
                </c:pt>
                <c:pt idx="88">
                  <c:v>64</c:v>
                </c:pt>
                <c:pt idx="89">
                  <c:v>64.5</c:v>
                </c:pt>
                <c:pt idx="90">
                  <c:v>65</c:v>
                </c:pt>
                <c:pt idx="91">
                  <c:v>65.5</c:v>
                </c:pt>
                <c:pt idx="92">
                  <c:v>66</c:v>
                </c:pt>
                <c:pt idx="93">
                  <c:v>66.5</c:v>
                </c:pt>
                <c:pt idx="94">
                  <c:v>67</c:v>
                </c:pt>
                <c:pt idx="95">
                  <c:v>67.5</c:v>
                </c:pt>
                <c:pt idx="96">
                  <c:v>68</c:v>
                </c:pt>
                <c:pt idx="97">
                  <c:v>68.5</c:v>
                </c:pt>
                <c:pt idx="98">
                  <c:v>69</c:v>
                </c:pt>
                <c:pt idx="99">
                  <c:v>69.5</c:v>
                </c:pt>
                <c:pt idx="100">
                  <c:v>70</c:v>
                </c:pt>
                <c:pt idx="101">
                  <c:v>70.5</c:v>
                </c:pt>
                <c:pt idx="102">
                  <c:v>71</c:v>
                </c:pt>
                <c:pt idx="103">
                  <c:v>71.5</c:v>
                </c:pt>
                <c:pt idx="104">
                  <c:v>72</c:v>
                </c:pt>
                <c:pt idx="105">
                  <c:v>72.5</c:v>
                </c:pt>
                <c:pt idx="106">
                  <c:v>73</c:v>
                </c:pt>
                <c:pt idx="107">
                  <c:v>73.5</c:v>
                </c:pt>
                <c:pt idx="108">
                  <c:v>74</c:v>
                </c:pt>
                <c:pt idx="109">
                  <c:v>74.5</c:v>
                </c:pt>
                <c:pt idx="110">
                  <c:v>75</c:v>
                </c:pt>
                <c:pt idx="111">
                  <c:v>75.5</c:v>
                </c:pt>
                <c:pt idx="112">
                  <c:v>76</c:v>
                </c:pt>
                <c:pt idx="113">
                  <c:v>76.5</c:v>
                </c:pt>
                <c:pt idx="114">
                  <c:v>77</c:v>
                </c:pt>
                <c:pt idx="115">
                  <c:v>77.5</c:v>
                </c:pt>
                <c:pt idx="116">
                  <c:v>78</c:v>
                </c:pt>
                <c:pt idx="117">
                  <c:v>78.5</c:v>
                </c:pt>
                <c:pt idx="118">
                  <c:v>79</c:v>
                </c:pt>
                <c:pt idx="119">
                  <c:v>79.5</c:v>
                </c:pt>
                <c:pt idx="120">
                  <c:v>80</c:v>
                </c:pt>
                <c:pt idx="121">
                  <c:v>80.5</c:v>
                </c:pt>
                <c:pt idx="122">
                  <c:v>81</c:v>
                </c:pt>
                <c:pt idx="123">
                  <c:v>81.5</c:v>
                </c:pt>
                <c:pt idx="124">
                  <c:v>82</c:v>
                </c:pt>
                <c:pt idx="125">
                  <c:v>82.5</c:v>
                </c:pt>
                <c:pt idx="126">
                  <c:v>83</c:v>
                </c:pt>
                <c:pt idx="127">
                  <c:v>83.5</c:v>
                </c:pt>
                <c:pt idx="128">
                  <c:v>84</c:v>
                </c:pt>
                <c:pt idx="129">
                  <c:v>84.5</c:v>
                </c:pt>
                <c:pt idx="130">
                  <c:v>85</c:v>
                </c:pt>
                <c:pt idx="131">
                  <c:v>85.5</c:v>
                </c:pt>
                <c:pt idx="132">
                  <c:v>86</c:v>
                </c:pt>
                <c:pt idx="133">
                  <c:v>86.5</c:v>
                </c:pt>
                <c:pt idx="134">
                  <c:v>87</c:v>
                </c:pt>
                <c:pt idx="135">
                  <c:v>87.5</c:v>
                </c:pt>
                <c:pt idx="136">
                  <c:v>88</c:v>
                </c:pt>
                <c:pt idx="137">
                  <c:v>88.5</c:v>
                </c:pt>
                <c:pt idx="138">
                  <c:v>89</c:v>
                </c:pt>
                <c:pt idx="139">
                  <c:v>89.5</c:v>
                </c:pt>
                <c:pt idx="140">
                  <c:v>90</c:v>
                </c:pt>
                <c:pt idx="141">
                  <c:v>90.5</c:v>
                </c:pt>
                <c:pt idx="142">
                  <c:v>91</c:v>
                </c:pt>
                <c:pt idx="143">
                  <c:v>91.5</c:v>
                </c:pt>
                <c:pt idx="144">
                  <c:v>92</c:v>
                </c:pt>
                <c:pt idx="145">
                  <c:v>92.5</c:v>
                </c:pt>
                <c:pt idx="146">
                  <c:v>93</c:v>
                </c:pt>
                <c:pt idx="147">
                  <c:v>93.5</c:v>
                </c:pt>
                <c:pt idx="148">
                  <c:v>94</c:v>
                </c:pt>
                <c:pt idx="149">
                  <c:v>94.5</c:v>
                </c:pt>
                <c:pt idx="150">
                  <c:v>95</c:v>
                </c:pt>
                <c:pt idx="151">
                  <c:v>95.5</c:v>
                </c:pt>
                <c:pt idx="152">
                  <c:v>96</c:v>
                </c:pt>
                <c:pt idx="153">
                  <c:v>96.5</c:v>
                </c:pt>
                <c:pt idx="154">
                  <c:v>97</c:v>
                </c:pt>
                <c:pt idx="155">
                  <c:v>97.5</c:v>
                </c:pt>
                <c:pt idx="156">
                  <c:v>98</c:v>
                </c:pt>
                <c:pt idx="157">
                  <c:v>98.5</c:v>
                </c:pt>
                <c:pt idx="158">
                  <c:v>99</c:v>
                </c:pt>
                <c:pt idx="159">
                  <c:v>99.5</c:v>
                </c:pt>
                <c:pt idx="160">
                  <c:v>100</c:v>
                </c:pt>
                <c:pt idx="161">
                  <c:v>100.5</c:v>
                </c:pt>
                <c:pt idx="162">
                  <c:v>101</c:v>
                </c:pt>
                <c:pt idx="163">
                  <c:v>101.5</c:v>
                </c:pt>
                <c:pt idx="164">
                  <c:v>102</c:v>
                </c:pt>
                <c:pt idx="165">
                  <c:v>102.5</c:v>
                </c:pt>
                <c:pt idx="166">
                  <c:v>103</c:v>
                </c:pt>
                <c:pt idx="167">
                  <c:v>103.5</c:v>
                </c:pt>
                <c:pt idx="168">
                  <c:v>104</c:v>
                </c:pt>
                <c:pt idx="169">
                  <c:v>104.5</c:v>
                </c:pt>
                <c:pt idx="170">
                  <c:v>105</c:v>
                </c:pt>
                <c:pt idx="171">
                  <c:v>105.5</c:v>
                </c:pt>
                <c:pt idx="172">
                  <c:v>106</c:v>
                </c:pt>
                <c:pt idx="173">
                  <c:v>106.5</c:v>
                </c:pt>
                <c:pt idx="174">
                  <c:v>107</c:v>
                </c:pt>
                <c:pt idx="175">
                  <c:v>107.5</c:v>
                </c:pt>
                <c:pt idx="176">
                  <c:v>108</c:v>
                </c:pt>
                <c:pt idx="177">
                  <c:v>108.5</c:v>
                </c:pt>
                <c:pt idx="178">
                  <c:v>109</c:v>
                </c:pt>
                <c:pt idx="179">
                  <c:v>109.5</c:v>
                </c:pt>
                <c:pt idx="180">
                  <c:v>110</c:v>
                </c:pt>
                <c:pt idx="181">
                  <c:v>110.5</c:v>
                </c:pt>
                <c:pt idx="182">
                  <c:v>111</c:v>
                </c:pt>
                <c:pt idx="183">
                  <c:v>111.5</c:v>
                </c:pt>
                <c:pt idx="184">
                  <c:v>112</c:v>
                </c:pt>
                <c:pt idx="185">
                  <c:v>112.5</c:v>
                </c:pt>
                <c:pt idx="186">
                  <c:v>113</c:v>
                </c:pt>
                <c:pt idx="187">
                  <c:v>113.5</c:v>
                </c:pt>
                <c:pt idx="188">
                  <c:v>114</c:v>
                </c:pt>
                <c:pt idx="189">
                  <c:v>114.5</c:v>
                </c:pt>
                <c:pt idx="190">
                  <c:v>115</c:v>
                </c:pt>
                <c:pt idx="191">
                  <c:v>115.5</c:v>
                </c:pt>
                <c:pt idx="192">
                  <c:v>116</c:v>
                </c:pt>
                <c:pt idx="193">
                  <c:v>116.5</c:v>
                </c:pt>
                <c:pt idx="194">
                  <c:v>117</c:v>
                </c:pt>
                <c:pt idx="195">
                  <c:v>117.5</c:v>
                </c:pt>
                <c:pt idx="196">
                  <c:v>118</c:v>
                </c:pt>
                <c:pt idx="197">
                  <c:v>118.5</c:v>
                </c:pt>
                <c:pt idx="198">
                  <c:v>119</c:v>
                </c:pt>
                <c:pt idx="199">
                  <c:v>119.5</c:v>
                </c:pt>
                <c:pt idx="200">
                  <c:v>120</c:v>
                </c:pt>
                <c:pt idx="201">
                  <c:v>120.5</c:v>
                </c:pt>
                <c:pt idx="202">
                  <c:v>121</c:v>
                </c:pt>
                <c:pt idx="203">
                  <c:v>121.5</c:v>
                </c:pt>
                <c:pt idx="204">
                  <c:v>122</c:v>
                </c:pt>
                <c:pt idx="205">
                  <c:v>122.5</c:v>
                </c:pt>
                <c:pt idx="206">
                  <c:v>123</c:v>
                </c:pt>
                <c:pt idx="207">
                  <c:v>123.5</c:v>
                </c:pt>
                <c:pt idx="208">
                  <c:v>124</c:v>
                </c:pt>
                <c:pt idx="209">
                  <c:v>124.5</c:v>
                </c:pt>
                <c:pt idx="210">
                  <c:v>125</c:v>
                </c:pt>
                <c:pt idx="211">
                  <c:v>125.5</c:v>
                </c:pt>
                <c:pt idx="212">
                  <c:v>126</c:v>
                </c:pt>
                <c:pt idx="213">
                  <c:v>126.5</c:v>
                </c:pt>
                <c:pt idx="214">
                  <c:v>127</c:v>
                </c:pt>
                <c:pt idx="215">
                  <c:v>127.5</c:v>
                </c:pt>
                <c:pt idx="216">
                  <c:v>128</c:v>
                </c:pt>
                <c:pt idx="217">
                  <c:v>128.5</c:v>
                </c:pt>
                <c:pt idx="218">
                  <c:v>129</c:v>
                </c:pt>
                <c:pt idx="219">
                  <c:v>129.5</c:v>
                </c:pt>
                <c:pt idx="220">
                  <c:v>130</c:v>
                </c:pt>
                <c:pt idx="221">
                  <c:v>130.5</c:v>
                </c:pt>
                <c:pt idx="222">
                  <c:v>131</c:v>
                </c:pt>
                <c:pt idx="223">
                  <c:v>131.5</c:v>
                </c:pt>
                <c:pt idx="224">
                  <c:v>132</c:v>
                </c:pt>
                <c:pt idx="225">
                  <c:v>132.5</c:v>
                </c:pt>
                <c:pt idx="226">
                  <c:v>133</c:v>
                </c:pt>
                <c:pt idx="227">
                  <c:v>133.5</c:v>
                </c:pt>
                <c:pt idx="228">
                  <c:v>134</c:v>
                </c:pt>
                <c:pt idx="229">
                  <c:v>134.5</c:v>
                </c:pt>
                <c:pt idx="230">
                  <c:v>135</c:v>
                </c:pt>
                <c:pt idx="231">
                  <c:v>135.5</c:v>
                </c:pt>
                <c:pt idx="232">
                  <c:v>136</c:v>
                </c:pt>
                <c:pt idx="233">
                  <c:v>136.5</c:v>
                </c:pt>
                <c:pt idx="234">
                  <c:v>137</c:v>
                </c:pt>
                <c:pt idx="235">
                  <c:v>137.5</c:v>
                </c:pt>
                <c:pt idx="236">
                  <c:v>138</c:v>
                </c:pt>
                <c:pt idx="237">
                  <c:v>138.5</c:v>
                </c:pt>
                <c:pt idx="238">
                  <c:v>139</c:v>
                </c:pt>
                <c:pt idx="239">
                  <c:v>139.5</c:v>
                </c:pt>
                <c:pt idx="240">
                  <c:v>140</c:v>
                </c:pt>
                <c:pt idx="241">
                  <c:v>140.5</c:v>
                </c:pt>
                <c:pt idx="242">
                  <c:v>141</c:v>
                </c:pt>
                <c:pt idx="243">
                  <c:v>141.5</c:v>
                </c:pt>
                <c:pt idx="244">
                  <c:v>142</c:v>
                </c:pt>
                <c:pt idx="245">
                  <c:v>142.5</c:v>
                </c:pt>
                <c:pt idx="246">
                  <c:v>143</c:v>
                </c:pt>
                <c:pt idx="247">
                  <c:v>143.5</c:v>
                </c:pt>
                <c:pt idx="248">
                  <c:v>144</c:v>
                </c:pt>
                <c:pt idx="249">
                  <c:v>144.5</c:v>
                </c:pt>
                <c:pt idx="250">
                  <c:v>145</c:v>
                </c:pt>
                <c:pt idx="251">
                  <c:v>145.5</c:v>
                </c:pt>
                <c:pt idx="252">
                  <c:v>146</c:v>
                </c:pt>
                <c:pt idx="253">
                  <c:v>146.5</c:v>
                </c:pt>
                <c:pt idx="254">
                  <c:v>147</c:v>
                </c:pt>
                <c:pt idx="255">
                  <c:v>147.5</c:v>
                </c:pt>
                <c:pt idx="256">
                  <c:v>148</c:v>
                </c:pt>
                <c:pt idx="257">
                  <c:v>148.5</c:v>
                </c:pt>
                <c:pt idx="258">
                  <c:v>149</c:v>
                </c:pt>
                <c:pt idx="259">
                  <c:v>149.5</c:v>
                </c:pt>
                <c:pt idx="260">
                  <c:v>150</c:v>
                </c:pt>
                <c:pt idx="261">
                  <c:v>150.5</c:v>
                </c:pt>
                <c:pt idx="262">
                  <c:v>151</c:v>
                </c:pt>
                <c:pt idx="263">
                  <c:v>151.5</c:v>
                </c:pt>
                <c:pt idx="264">
                  <c:v>152</c:v>
                </c:pt>
                <c:pt idx="265">
                  <c:v>152.5</c:v>
                </c:pt>
                <c:pt idx="266">
                  <c:v>153</c:v>
                </c:pt>
                <c:pt idx="267">
                  <c:v>153.5</c:v>
                </c:pt>
                <c:pt idx="268">
                  <c:v>154</c:v>
                </c:pt>
                <c:pt idx="269">
                  <c:v>154.5</c:v>
                </c:pt>
                <c:pt idx="270">
                  <c:v>155</c:v>
                </c:pt>
                <c:pt idx="271">
                  <c:v>155.5</c:v>
                </c:pt>
                <c:pt idx="272">
                  <c:v>156</c:v>
                </c:pt>
                <c:pt idx="273">
                  <c:v>156.5</c:v>
                </c:pt>
                <c:pt idx="274">
                  <c:v>157</c:v>
                </c:pt>
                <c:pt idx="275">
                  <c:v>157.5</c:v>
                </c:pt>
                <c:pt idx="276">
                  <c:v>158</c:v>
                </c:pt>
                <c:pt idx="277">
                  <c:v>158.5</c:v>
                </c:pt>
                <c:pt idx="278">
                  <c:v>159</c:v>
                </c:pt>
                <c:pt idx="279">
                  <c:v>159.5</c:v>
                </c:pt>
                <c:pt idx="280">
                  <c:v>160</c:v>
                </c:pt>
                <c:pt idx="281">
                  <c:v>160.5</c:v>
                </c:pt>
                <c:pt idx="282">
                  <c:v>161</c:v>
                </c:pt>
                <c:pt idx="283">
                  <c:v>161.5</c:v>
                </c:pt>
                <c:pt idx="284">
                  <c:v>162</c:v>
                </c:pt>
                <c:pt idx="285">
                  <c:v>162.5</c:v>
                </c:pt>
                <c:pt idx="286">
                  <c:v>163</c:v>
                </c:pt>
                <c:pt idx="287">
                  <c:v>163.5</c:v>
                </c:pt>
                <c:pt idx="288">
                  <c:v>164</c:v>
                </c:pt>
                <c:pt idx="289">
                  <c:v>164.5</c:v>
                </c:pt>
                <c:pt idx="290">
                  <c:v>165</c:v>
                </c:pt>
                <c:pt idx="291">
                  <c:v>165.5</c:v>
                </c:pt>
                <c:pt idx="292">
                  <c:v>166</c:v>
                </c:pt>
                <c:pt idx="293">
                  <c:v>166.5</c:v>
                </c:pt>
                <c:pt idx="294">
                  <c:v>167</c:v>
                </c:pt>
                <c:pt idx="295">
                  <c:v>167.5</c:v>
                </c:pt>
                <c:pt idx="296">
                  <c:v>168</c:v>
                </c:pt>
                <c:pt idx="297">
                  <c:v>168.5</c:v>
                </c:pt>
                <c:pt idx="298">
                  <c:v>169</c:v>
                </c:pt>
                <c:pt idx="299">
                  <c:v>169.5</c:v>
                </c:pt>
                <c:pt idx="300">
                  <c:v>170</c:v>
                </c:pt>
                <c:pt idx="301">
                  <c:v>170.5</c:v>
                </c:pt>
                <c:pt idx="302">
                  <c:v>171</c:v>
                </c:pt>
                <c:pt idx="303">
                  <c:v>171.5</c:v>
                </c:pt>
                <c:pt idx="304">
                  <c:v>172</c:v>
                </c:pt>
                <c:pt idx="305">
                  <c:v>172.5</c:v>
                </c:pt>
                <c:pt idx="306">
                  <c:v>173</c:v>
                </c:pt>
                <c:pt idx="307">
                  <c:v>173.5</c:v>
                </c:pt>
                <c:pt idx="308">
                  <c:v>174</c:v>
                </c:pt>
                <c:pt idx="309">
                  <c:v>174.5</c:v>
                </c:pt>
                <c:pt idx="310">
                  <c:v>175</c:v>
                </c:pt>
                <c:pt idx="311">
                  <c:v>175.5</c:v>
                </c:pt>
                <c:pt idx="312">
                  <c:v>176</c:v>
                </c:pt>
                <c:pt idx="313">
                  <c:v>176.5</c:v>
                </c:pt>
                <c:pt idx="314">
                  <c:v>177</c:v>
                </c:pt>
                <c:pt idx="315">
                  <c:v>177.5</c:v>
                </c:pt>
                <c:pt idx="316">
                  <c:v>178</c:v>
                </c:pt>
                <c:pt idx="317">
                  <c:v>178.5</c:v>
                </c:pt>
                <c:pt idx="318">
                  <c:v>179</c:v>
                </c:pt>
                <c:pt idx="319">
                  <c:v>179.5</c:v>
                </c:pt>
                <c:pt idx="320">
                  <c:v>180</c:v>
                </c:pt>
                <c:pt idx="321">
                  <c:v>180.5</c:v>
                </c:pt>
                <c:pt idx="322">
                  <c:v>181</c:v>
                </c:pt>
                <c:pt idx="323">
                  <c:v>181.5</c:v>
                </c:pt>
                <c:pt idx="324">
                  <c:v>182</c:v>
                </c:pt>
                <c:pt idx="325">
                  <c:v>182.5</c:v>
                </c:pt>
                <c:pt idx="326">
                  <c:v>183</c:v>
                </c:pt>
                <c:pt idx="327">
                  <c:v>183.5</c:v>
                </c:pt>
                <c:pt idx="328">
                  <c:v>184</c:v>
                </c:pt>
                <c:pt idx="329">
                  <c:v>184.5</c:v>
                </c:pt>
                <c:pt idx="330">
                  <c:v>185</c:v>
                </c:pt>
                <c:pt idx="331">
                  <c:v>185.5</c:v>
                </c:pt>
                <c:pt idx="332">
                  <c:v>186</c:v>
                </c:pt>
                <c:pt idx="333">
                  <c:v>186.5</c:v>
                </c:pt>
                <c:pt idx="334">
                  <c:v>187</c:v>
                </c:pt>
                <c:pt idx="335">
                  <c:v>187.5</c:v>
                </c:pt>
                <c:pt idx="336">
                  <c:v>188</c:v>
                </c:pt>
                <c:pt idx="337">
                  <c:v>188.5</c:v>
                </c:pt>
                <c:pt idx="338">
                  <c:v>189</c:v>
                </c:pt>
                <c:pt idx="339">
                  <c:v>189.5</c:v>
                </c:pt>
                <c:pt idx="340">
                  <c:v>190</c:v>
                </c:pt>
                <c:pt idx="341">
                  <c:v>190.5</c:v>
                </c:pt>
                <c:pt idx="342">
                  <c:v>191</c:v>
                </c:pt>
                <c:pt idx="343">
                  <c:v>191.5</c:v>
                </c:pt>
                <c:pt idx="344">
                  <c:v>192</c:v>
                </c:pt>
                <c:pt idx="345">
                  <c:v>192.5</c:v>
                </c:pt>
                <c:pt idx="346">
                  <c:v>193</c:v>
                </c:pt>
                <c:pt idx="347">
                  <c:v>193.5</c:v>
                </c:pt>
                <c:pt idx="348">
                  <c:v>194</c:v>
                </c:pt>
                <c:pt idx="349">
                  <c:v>194.5</c:v>
                </c:pt>
                <c:pt idx="350">
                  <c:v>195</c:v>
                </c:pt>
                <c:pt idx="351">
                  <c:v>195.5</c:v>
                </c:pt>
                <c:pt idx="352">
                  <c:v>196</c:v>
                </c:pt>
                <c:pt idx="353">
                  <c:v>196.5</c:v>
                </c:pt>
                <c:pt idx="354">
                  <c:v>197</c:v>
                </c:pt>
                <c:pt idx="355">
                  <c:v>197.5</c:v>
                </c:pt>
                <c:pt idx="356">
                  <c:v>198</c:v>
                </c:pt>
                <c:pt idx="357">
                  <c:v>198.5</c:v>
                </c:pt>
                <c:pt idx="358">
                  <c:v>199</c:v>
                </c:pt>
                <c:pt idx="359">
                  <c:v>199.5</c:v>
                </c:pt>
                <c:pt idx="360">
                  <c:v>200</c:v>
                </c:pt>
                <c:pt idx="361">
                  <c:v>200.5</c:v>
                </c:pt>
                <c:pt idx="362">
                  <c:v>201</c:v>
                </c:pt>
                <c:pt idx="363">
                  <c:v>201.5</c:v>
                </c:pt>
                <c:pt idx="364">
                  <c:v>202</c:v>
                </c:pt>
                <c:pt idx="365">
                  <c:v>202.5</c:v>
                </c:pt>
                <c:pt idx="366">
                  <c:v>203</c:v>
                </c:pt>
                <c:pt idx="367">
                  <c:v>203.5</c:v>
                </c:pt>
                <c:pt idx="368">
                  <c:v>204</c:v>
                </c:pt>
                <c:pt idx="369">
                  <c:v>204.5</c:v>
                </c:pt>
                <c:pt idx="370">
                  <c:v>205</c:v>
                </c:pt>
                <c:pt idx="371">
                  <c:v>205.5</c:v>
                </c:pt>
                <c:pt idx="372">
                  <c:v>206</c:v>
                </c:pt>
                <c:pt idx="373">
                  <c:v>206.5</c:v>
                </c:pt>
                <c:pt idx="374">
                  <c:v>207</c:v>
                </c:pt>
                <c:pt idx="375">
                  <c:v>207.5</c:v>
                </c:pt>
                <c:pt idx="376">
                  <c:v>208</c:v>
                </c:pt>
                <c:pt idx="377">
                  <c:v>208.5</c:v>
                </c:pt>
                <c:pt idx="378">
                  <c:v>209</c:v>
                </c:pt>
                <c:pt idx="379">
                  <c:v>209.5</c:v>
                </c:pt>
                <c:pt idx="380">
                  <c:v>210</c:v>
                </c:pt>
                <c:pt idx="381">
                  <c:v>210.5</c:v>
                </c:pt>
                <c:pt idx="382">
                  <c:v>211</c:v>
                </c:pt>
                <c:pt idx="383">
                  <c:v>211.5</c:v>
                </c:pt>
                <c:pt idx="384">
                  <c:v>212</c:v>
                </c:pt>
                <c:pt idx="385">
                  <c:v>212.5</c:v>
                </c:pt>
                <c:pt idx="386">
                  <c:v>213</c:v>
                </c:pt>
                <c:pt idx="387">
                  <c:v>213.5</c:v>
                </c:pt>
                <c:pt idx="388">
                  <c:v>214</c:v>
                </c:pt>
                <c:pt idx="389">
                  <c:v>214.5</c:v>
                </c:pt>
                <c:pt idx="390">
                  <c:v>215</c:v>
                </c:pt>
                <c:pt idx="391">
                  <c:v>215.5</c:v>
                </c:pt>
                <c:pt idx="392">
                  <c:v>216</c:v>
                </c:pt>
                <c:pt idx="393">
                  <c:v>216.5</c:v>
                </c:pt>
                <c:pt idx="394">
                  <c:v>217</c:v>
                </c:pt>
                <c:pt idx="395">
                  <c:v>217.5</c:v>
                </c:pt>
                <c:pt idx="396">
                  <c:v>218</c:v>
                </c:pt>
                <c:pt idx="397">
                  <c:v>218.5</c:v>
                </c:pt>
                <c:pt idx="398">
                  <c:v>219</c:v>
                </c:pt>
                <c:pt idx="399">
                  <c:v>219.5</c:v>
                </c:pt>
                <c:pt idx="400">
                  <c:v>220</c:v>
                </c:pt>
                <c:pt idx="401">
                  <c:v>220.5</c:v>
                </c:pt>
                <c:pt idx="402">
                  <c:v>221</c:v>
                </c:pt>
                <c:pt idx="403">
                  <c:v>221.5</c:v>
                </c:pt>
                <c:pt idx="404">
                  <c:v>222</c:v>
                </c:pt>
                <c:pt idx="405">
                  <c:v>222.5</c:v>
                </c:pt>
                <c:pt idx="406">
                  <c:v>223</c:v>
                </c:pt>
                <c:pt idx="407">
                  <c:v>223.5</c:v>
                </c:pt>
                <c:pt idx="408">
                  <c:v>224</c:v>
                </c:pt>
                <c:pt idx="409">
                  <c:v>224.5</c:v>
                </c:pt>
                <c:pt idx="410">
                  <c:v>225</c:v>
                </c:pt>
                <c:pt idx="411">
                  <c:v>225.5</c:v>
                </c:pt>
                <c:pt idx="412">
                  <c:v>226</c:v>
                </c:pt>
                <c:pt idx="413">
                  <c:v>226.5</c:v>
                </c:pt>
                <c:pt idx="414">
                  <c:v>227</c:v>
                </c:pt>
                <c:pt idx="415">
                  <c:v>227.5</c:v>
                </c:pt>
                <c:pt idx="416">
                  <c:v>228</c:v>
                </c:pt>
                <c:pt idx="417">
                  <c:v>228.5</c:v>
                </c:pt>
                <c:pt idx="418">
                  <c:v>229</c:v>
                </c:pt>
                <c:pt idx="419">
                  <c:v>229.5</c:v>
                </c:pt>
                <c:pt idx="420">
                  <c:v>230</c:v>
                </c:pt>
                <c:pt idx="421">
                  <c:v>230.5</c:v>
                </c:pt>
                <c:pt idx="422">
                  <c:v>231</c:v>
                </c:pt>
                <c:pt idx="423">
                  <c:v>231.5</c:v>
                </c:pt>
                <c:pt idx="424">
                  <c:v>232</c:v>
                </c:pt>
                <c:pt idx="425">
                  <c:v>232.5</c:v>
                </c:pt>
                <c:pt idx="426">
                  <c:v>233</c:v>
                </c:pt>
                <c:pt idx="427">
                  <c:v>233.5</c:v>
                </c:pt>
                <c:pt idx="428">
                  <c:v>234</c:v>
                </c:pt>
                <c:pt idx="429">
                  <c:v>234.5</c:v>
                </c:pt>
                <c:pt idx="430">
                  <c:v>235</c:v>
                </c:pt>
                <c:pt idx="431">
                  <c:v>235.5</c:v>
                </c:pt>
                <c:pt idx="432">
                  <c:v>236</c:v>
                </c:pt>
                <c:pt idx="433">
                  <c:v>236.5</c:v>
                </c:pt>
                <c:pt idx="434">
                  <c:v>237</c:v>
                </c:pt>
                <c:pt idx="435">
                  <c:v>237.5</c:v>
                </c:pt>
                <c:pt idx="436">
                  <c:v>238</c:v>
                </c:pt>
                <c:pt idx="437">
                  <c:v>238.5</c:v>
                </c:pt>
                <c:pt idx="438">
                  <c:v>239</c:v>
                </c:pt>
                <c:pt idx="439">
                  <c:v>239.5</c:v>
                </c:pt>
                <c:pt idx="440">
                  <c:v>240</c:v>
                </c:pt>
                <c:pt idx="441">
                  <c:v>240.5</c:v>
                </c:pt>
                <c:pt idx="442">
                  <c:v>241</c:v>
                </c:pt>
                <c:pt idx="443">
                  <c:v>241.5</c:v>
                </c:pt>
                <c:pt idx="444">
                  <c:v>242</c:v>
                </c:pt>
                <c:pt idx="445">
                  <c:v>242.5</c:v>
                </c:pt>
                <c:pt idx="446">
                  <c:v>243</c:v>
                </c:pt>
                <c:pt idx="447">
                  <c:v>243.5</c:v>
                </c:pt>
                <c:pt idx="448">
                  <c:v>244</c:v>
                </c:pt>
                <c:pt idx="449">
                  <c:v>244.5</c:v>
                </c:pt>
                <c:pt idx="450">
                  <c:v>245</c:v>
                </c:pt>
                <c:pt idx="451">
                  <c:v>245.5</c:v>
                </c:pt>
                <c:pt idx="452">
                  <c:v>246</c:v>
                </c:pt>
                <c:pt idx="453">
                  <c:v>246.5</c:v>
                </c:pt>
                <c:pt idx="454">
                  <c:v>247</c:v>
                </c:pt>
                <c:pt idx="455">
                  <c:v>247.5</c:v>
                </c:pt>
                <c:pt idx="456">
                  <c:v>248</c:v>
                </c:pt>
                <c:pt idx="457">
                  <c:v>248.5</c:v>
                </c:pt>
                <c:pt idx="458">
                  <c:v>249</c:v>
                </c:pt>
                <c:pt idx="459">
                  <c:v>249.5</c:v>
                </c:pt>
                <c:pt idx="460">
                  <c:v>250</c:v>
                </c:pt>
                <c:pt idx="461">
                  <c:v>250.5</c:v>
                </c:pt>
                <c:pt idx="462">
                  <c:v>251</c:v>
                </c:pt>
                <c:pt idx="463">
                  <c:v>251.5</c:v>
                </c:pt>
                <c:pt idx="464">
                  <c:v>252</c:v>
                </c:pt>
                <c:pt idx="465">
                  <c:v>252.5</c:v>
                </c:pt>
                <c:pt idx="466">
                  <c:v>253</c:v>
                </c:pt>
                <c:pt idx="467">
                  <c:v>253.5</c:v>
                </c:pt>
                <c:pt idx="468">
                  <c:v>254</c:v>
                </c:pt>
                <c:pt idx="469">
                  <c:v>254.5</c:v>
                </c:pt>
                <c:pt idx="470">
                  <c:v>255</c:v>
                </c:pt>
                <c:pt idx="471">
                  <c:v>255.5</c:v>
                </c:pt>
                <c:pt idx="472">
                  <c:v>256</c:v>
                </c:pt>
                <c:pt idx="473">
                  <c:v>256.5</c:v>
                </c:pt>
                <c:pt idx="474">
                  <c:v>257</c:v>
                </c:pt>
                <c:pt idx="475">
                  <c:v>257.5</c:v>
                </c:pt>
                <c:pt idx="476">
                  <c:v>258</c:v>
                </c:pt>
                <c:pt idx="477">
                  <c:v>258.5</c:v>
                </c:pt>
                <c:pt idx="478">
                  <c:v>259</c:v>
                </c:pt>
                <c:pt idx="479">
                  <c:v>259.5</c:v>
                </c:pt>
                <c:pt idx="480">
                  <c:v>260</c:v>
                </c:pt>
                <c:pt idx="481">
                  <c:v>260.5</c:v>
                </c:pt>
                <c:pt idx="482">
                  <c:v>261</c:v>
                </c:pt>
                <c:pt idx="483">
                  <c:v>261.5</c:v>
                </c:pt>
                <c:pt idx="484">
                  <c:v>262</c:v>
                </c:pt>
                <c:pt idx="485">
                  <c:v>262.5</c:v>
                </c:pt>
                <c:pt idx="486">
                  <c:v>263</c:v>
                </c:pt>
                <c:pt idx="487">
                  <c:v>263.5</c:v>
                </c:pt>
                <c:pt idx="488">
                  <c:v>264</c:v>
                </c:pt>
                <c:pt idx="489">
                  <c:v>264.5</c:v>
                </c:pt>
                <c:pt idx="490">
                  <c:v>265</c:v>
                </c:pt>
                <c:pt idx="491">
                  <c:v>265.5</c:v>
                </c:pt>
                <c:pt idx="492">
                  <c:v>266</c:v>
                </c:pt>
                <c:pt idx="493">
                  <c:v>266.5</c:v>
                </c:pt>
                <c:pt idx="494">
                  <c:v>267</c:v>
                </c:pt>
                <c:pt idx="495">
                  <c:v>267.5</c:v>
                </c:pt>
                <c:pt idx="496">
                  <c:v>268</c:v>
                </c:pt>
                <c:pt idx="497">
                  <c:v>268.5</c:v>
                </c:pt>
                <c:pt idx="498">
                  <c:v>269</c:v>
                </c:pt>
                <c:pt idx="499">
                  <c:v>269.5</c:v>
                </c:pt>
                <c:pt idx="500">
                  <c:v>270</c:v>
                </c:pt>
                <c:pt idx="501">
                  <c:v>270.5</c:v>
                </c:pt>
                <c:pt idx="502">
                  <c:v>271</c:v>
                </c:pt>
                <c:pt idx="503">
                  <c:v>271.5</c:v>
                </c:pt>
                <c:pt idx="504">
                  <c:v>272</c:v>
                </c:pt>
                <c:pt idx="505">
                  <c:v>272.5</c:v>
                </c:pt>
                <c:pt idx="506">
                  <c:v>273</c:v>
                </c:pt>
                <c:pt idx="507">
                  <c:v>273.5</c:v>
                </c:pt>
                <c:pt idx="508">
                  <c:v>274</c:v>
                </c:pt>
                <c:pt idx="509">
                  <c:v>274.5</c:v>
                </c:pt>
                <c:pt idx="510">
                  <c:v>275</c:v>
                </c:pt>
                <c:pt idx="511">
                  <c:v>275.5</c:v>
                </c:pt>
                <c:pt idx="512">
                  <c:v>276</c:v>
                </c:pt>
                <c:pt idx="513">
                  <c:v>276.5</c:v>
                </c:pt>
                <c:pt idx="514">
                  <c:v>277</c:v>
                </c:pt>
                <c:pt idx="515">
                  <c:v>277.5</c:v>
                </c:pt>
                <c:pt idx="516">
                  <c:v>278</c:v>
                </c:pt>
                <c:pt idx="517">
                  <c:v>278.5</c:v>
                </c:pt>
                <c:pt idx="518">
                  <c:v>279</c:v>
                </c:pt>
                <c:pt idx="519">
                  <c:v>279.5</c:v>
                </c:pt>
                <c:pt idx="520">
                  <c:v>280</c:v>
                </c:pt>
                <c:pt idx="521">
                  <c:v>280.5</c:v>
                </c:pt>
                <c:pt idx="522">
                  <c:v>281</c:v>
                </c:pt>
                <c:pt idx="523">
                  <c:v>281.5</c:v>
                </c:pt>
                <c:pt idx="524">
                  <c:v>282</c:v>
                </c:pt>
                <c:pt idx="525">
                  <c:v>282.5</c:v>
                </c:pt>
                <c:pt idx="526">
                  <c:v>283</c:v>
                </c:pt>
                <c:pt idx="527">
                  <c:v>283.5</c:v>
                </c:pt>
                <c:pt idx="528">
                  <c:v>284</c:v>
                </c:pt>
                <c:pt idx="529">
                  <c:v>284.5</c:v>
                </c:pt>
                <c:pt idx="530">
                  <c:v>285</c:v>
                </c:pt>
                <c:pt idx="531">
                  <c:v>285.5</c:v>
                </c:pt>
                <c:pt idx="532">
                  <c:v>286</c:v>
                </c:pt>
                <c:pt idx="533">
                  <c:v>286.5</c:v>
                </c:pt>
                <c:pt idx="534">
                  <c:v>287</c:v>
                </c:pt>
                <c:pt idx="535">
                  <c:v>287.5</c:v>
                </c:pt>
                <c:pt idx="536">
                  <c:v>288</c:v>
                </c:pt>
                <c:pt idx="537">
                  <c:v>288.5</c:v>
                </c:pt>
                <c:pt idx="538">
                  <c:v>289</c:v>
                </c:pt>
                <c:pt idx="539">
                  <c:v>289.5</c:v>
                </c:pt>
                <c:pt idx="540">
                  <c:v>290</c:v>
                </c:pt>
                <c:pt idx="541">
                  <c:v>290.5</c:v>
                </c:pt>
                <c:pt idx="542">
                  <c:v>291</c:v>
                </c:pt>
                <c:pt idx="543">
                  <c:v>291.5</c:v>
                </c:pt>
                <c:pt idx="544">
                  <c:v>292</c:v>
                </c:pt>
                <c:pt idx="545">
                  <c:v>292.5</c:v>
                </c:pt>
                <c:pt idx="546">
                  <c:v>293</c:v>
                </c:pt>
                <c:pt idx="547">
                  <c:v>293.5</c:v>
                </c:pt>
                <c:pt idx="548">
                  <c:v>294</c:v>
                </c:pt>
                <c:pt idx="549">
                  <c:v>294.5</c:v>
                </c:pt>
                <c:pt idx="550">
                  <c:v>295</c:v>
                </c:pt>
                <c:pt idx="551">
                  <c:v>295.5</c:v>
                </c:pt>
                <c:pt idx="552">
                  <c:v>296</c:v>
                </c:pt>
                <c:pt idx="553">
                  <c:v>296.5</c:v>
                </c:pt>
                <c:pt idx="554">
                  <c:v>297</c:v>
                </c:pt>
                <c:pt idx="555">
                  <c:v>297.5</c:v>
                </c:pt>
                <c:pt idx="556">
                  <c:v>298</c:v>
                </c:pt>
                <c:pt idx="557">
                  <c:v>298.5</c:v>
                </c:pt>
                <c:pt idx="558">
                  <c:v>299</c:v>
                </c:pt>
                <c:pt idx="559">
                  <c:v>299.5</c:v>
                </c:pt>
                <c:pt idx="560">
                  <c:v>300</c:v>
                </c:pt>
                <c:pt idx="561">
                  <c:v>300.5</c:v>
                </c:pt>
                <c:pt idx="562">
                  <c:v>301</c:v>
                </c:pt>
                <c:pt idx="563">
                  <c:v>301.5</c:v>
                </c:pt>
                <c:pt idx="564">
                  <c:v>302</c:v>
                </c:pt>
                <c:pt idx="565">
                  <c:v>302.5</c:v>
                </c:pt>
                <c:pt idx="566">
                  <c:v>303</c:v>
                </c:pt>
                <c:pt idx="567">
                  <c:v>303.5</c:v>
                </c:pt>
                <c:pt idx="568">
                  <c:v>304</c:v>
                </c:pt>
                <c:pt idx="569">
                  <c:v>304.5</c:v>
                </c:pt>
                <c:pt idx="570">
                  <c:v>305</c:v>
                </c:pt>
                <c:pt idx="571">
                  <c:v>305.5</c:v>
                </c:pt>
                <c:pt idx="572">
                  <c:v>306</c:v>
                </c:pt>
                <c:pt idx="573">
                  <c:v>306.5</c:v>
                </c:pt>
                <c:pt idx="574">
                  <c:v>307</c:v>
                </c:pt>
                <c:pt idx="575">
                  <c:v>307.5</c:v>
                </c:pt>
                <c:pt idx="576">
                  <c:v>308</c:v>
                </c:pt>
                <c:pt idx="577">
                  <c:v>308.5</c:v>
                </c:pt>
                <c:pt idx="578">
                  <c:v>309</c:v>
                </c:pt>
                <c:pt idx="579">
                  <c:v>309.5</c:v>
                </c:pt>
                <c:pt idx="580">
                  <c:v>310</c:v>
                </c:pt>
                <c:pt idx="581">
                  <c:v>310.5</c:v>
                </c:pt>
                <c:pt idx="582">
                  <c:v>311</c:v>
                </c:pt>
                <c:pt idx="583">
                  <c:v>311.5</c:v>
                </c:pt>
                <c:pt idx="584">
                  <c:v>312</c:v>
                </c:pt>
                <c:pt idx="585">
                  <c:v>312.5</c:v>
                </c:pt>
                <c:pt idx="586">
                  <c:v>313</c:v>
                </c:pt>
                <c:pt idx="587">
                  <c:v>313.5</c:v>
                </c:pt>
                <c:pt idx="588">
                  <c:v>314</c:v>
                </c:pt>
                <c:pt idx="589">
                  <c:v>314.5</c:v>
                </c:pt>
                <c:pt idx="590">
                  <c:v>315</c:v>
                </c:pt>
                <c:pt idx="591">
                  <c:v>315.5</c:v>
                </c:pt>
                <c:pt idx="592">
                  <c:v>316</c:v>
                </c:pt>
                <c:pt idx="593">
                  <c:v>316.5</c:v>
                </c:pt>
                <c:pt idx="594">
                  <c:v>317</c:v>
                </c:pt>
                <c:pt idx="595">
                  <c:v>317.5</c:v>
                </c:pt>
                <c:pt idx="596">
                  <c:v>318</c:v>
                </c:pt>
                <c:pt idx="597">
                  <c:v>318.5</c:v>
                </c:pt>
                <c:pt idx="598">
                  <c:v>319</c:v>
                </c:pt>
                <c:pt idx="599">
                  <c:v>319.5</c:v>
                </c:pt>
                <c:pt idx="600">
                  <c:v>320</c:v>
                </c:pt>
                <c:pt idx="601">
                  <c:v>320.5</c:v>
                </c:pt>
                <c:pt idx="602">
                  <c:v>321</c:v>
                </c:pt>
                <c:pt idx="603">
                  <c:v>321.5</c:v>
                </c:pt>
                <c:pt idx="604">
                  <c:v>322</c:v>
                </c:pt>
                <c:pt idx="605">
                  <c:v>322.5</c:v>
                </c:pt>
                <c:pt idx="606">
                  <c:v>323</c:v>
                </c:pt>
                <c:pt idx="607">
                  <c:v>323.5</c:v>
                </c:pt>
                <c:pt idx="608">
                  <c:v>324</c:v>
                </c:pt>
                <c:pt idx="609">
                  <c:v>324.5</c:v>
                </c:pt>
                <c:pt idx="610">
                  <c:v>325</c:v>
                </c:pt>
                <c:pt idx="611">
                  <c:v>325.5</c:v>
                </c:pt>
                <c:pt idx="612">
                  <c:v>326</c:v>
                </c:pt>
                <c:pt idx="613">
                  <c:v>326.5</c:v>
                </c:pt>
                <c:pt idx="614">
                  <c:v>327</c:v>
                </c:pt>
                <c:pt idx="615">
                  <c:v>327.5</c:v>
                </c:pt>
                <c:pt idx="616">
                  <c:v>328</c:v>
                </c:pt>
                <c:pt idx="617">
                  <c:v>328.5</c:v>
                </c:pt>
                <c:pt idx="618">
                  <c:v>329</c:v>
                </c:pt>
                <c:pt idx="619">
                  <c:v>329.5</c:v>
                </c:pt>
                <c:pt idx="620">
                  <c:v>330</c:v>
                </c:pt>
                <c:pt idx="621">
                  <c:v>330.5</c:v>
                </c:pt>
                <c:pt idx="622">
                  <c:v>331</c:v>
                </c:pt>
                <c:pt idx="623">
                  <c:v>331.5</c:v>
                </c:pt>
                <c:pt idx="624">
                  <c:v>332</c:v>
                </c:pt>
                <c:pt idx="625">
                  <c:v>332.5</c:v>
                </c:pt>
                <c:pt idx="626">
                  <c:v>333</c:v>
                </c:pt>
                <c:pt idx="627">
                  <c:v>333.5</c:v>
                </c:pt>
                <c:pt idx="628">
                  <c:v>334</c:v>
                </c:pt>
                <c:pt idx="629">
                  <c:v>334.5</c:v>
                </c:pt>
                <c:pt idx="630">
                  <c:v>335</c:v>
                </c:pt>
                <c:pt idx="631">
                  <c:v>335.5</c:v>
                </c:pt>
                <c:pt idx="632">
                  <c:v>336</c:v>
                </c:pt>
                <c:pt idx="633">
                  <c:v>336.5</c:v>
                </c:pt>
                <c:pt idx="634">
                  <c:v>337</c:v>
                </c:pt>
                <c:pt idx="635">
                  <c:v>337.5</c:v>
                </c:pt>
                <c:pt idx="636">
                  <c:v>338</c:v>
                </c:pt>
                <c:pt idx="637">
                  <c:v>338.5</c:v>
                </c:pt>
                <c:pt idx="638">
                  <c:v>339</c:v>
                </c:pt>
                <c:pt idx="639">
                  <c:v>339.5</c:v>
                </c:pt>
                <c:pt idx="640">
                  <c:v>340</c:v>
                </c:pt>
                <c:pt idx="641">
                  <c:v>340.5</c:v>
                </c:pt>
                <c:pt idx="642">
                  <c:v>341</c:v>
                </c:pt>
                <c:pt idx="643">
                  <c:v>341.5</c:v>
                </c:pt>
                <c:pt idx="644">
                  <c:v>342</c:v>
                </c:pt>
                <c:pt idx="645">
                  <c:v>342.5</c:v>
                </c:pt>
                <c:pt idx="646">
                  <c:v>343</c:v>
                </c:pt>
                <c:pt idx="647">
                  <c:v>343.5</c:v>
                </c:pt>
                <c:pt idx="648">
                  <c:v>344</c:v>
                </c:pt>
                <c:pt idx="649">
                  <c:v>344.5</c:v>
                </c:pt>
                <c:pt idx="650">
                  <c:v>345</c:v>
                </c:pt>
                <c:pt idx="651">
                  <c:v>345.5</c:v>
                </c:pt>
                <c:pt idx="652">
                  <c:v>346</c:v>
                </c:pt>
                <c:pt idx="653">
                  <c:v>346.5</c:v>
                </c:pt>
                <c:pt idx="654">
                  <c:v>347</c:v>
                </c:pt>
                <c:pt idx="655">
                  <c:v>347.5</c:v>
                </c:pt>
                <c:pt idx="656">
                  <c:v>348</c:v>
                </c:pt>
                <c:pt idx="657">
                  <c:v>348.5</c:v>
                </c:pt>
                <c:pt idx="658">
                  <c:v>349</c:v>
                </c:pt>
                <c:pt idx="659">
                  <c:v>349.5</c:v>
                </c:pt>
                <c:pt idx="660">
                  <c:v>350</c:v>
                </c:pt>
              </c:numCache>
            </c:numRef>
          </c:xVal>
          <c:yVal>
            <c:numRef>
              <c:f>'確認 Graph(Vin)'!$F$5:$F$665</c:f>
              <c:numCache>
                <c:formatCode>General</c:formatCode>
                <c:ptCount val="661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12</c:v>
                </c:pt>
                <c:pt idx="23">
                  <c:v>12</c:v>
                </c:pt>
                <c:pt idx="24">
                  <c:v>12</c:v>
                </c:pt>
                <c:pt idx="25">
                  <c:v>12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12</c:v>
                </c:pt>
                <c:pt idx="30">
                  <c:v>12</c:v>
                </c:pt>
                <c:pt idx="31">
                  <c:v>12</c:v>
                </c:pt>
                <c:pt idx="32">
                  <c:v>12</c:v>
                </c:pt>
                <c:pt idx="33">
                  <c:v>12</c:v>
                </c:pt>
                <c:pt idx="34">
                  <c:v>12</c:v>
                </c:pt>
                <c:pt idx="35">
                  <c:v>12</c:v>
                </c:pt>
                <c:pt idx="36">
                  <c:v>12</c:v>
                </c:pt>
                <c:pt idx="37">
                  <c:v>12</c:v>
                </c:pt>
                <c:pt idx="38">
                  <c:v>12</c:v>
                </c:pt>
                <c:pt idx="39">
                  <c:v>12</c:v>
                </c:pt>
                <c:pt idx="40">
                  <c:v>12</c:v>
                </c:pt>
                <c:pt idx="41">
                  <c:v>12</c:v>
                </c:pt>
                <c:pt idx="42">
                  <c:v>12</c:v>
                </c:pt>
                <c:pt idx="43">
                  <c:v>12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  <c:pt idx="47">
                  <c:v>12</c:v>
                </c:pt>
                <c:pt idx="48">
                  <c:v>12</c:v>
                </c:pt>
                <c:pt idx="49">
                  <c:v>12</c:v>
                </c:pt>
                <c:pt idx="50">
                  <c:v>12</c:v>
                </c:pt>
                <c:pt idx="51">
                  <c:v>12</c:v>
                </c:pt>
                <c:pt idx="52">
                  <c:v>12</c:v>
                </c:pt>
                <c:pt idx="53">
                  <c:v>12</c:v>
                </c:pt>
                <c:pt idx="54">
                  <c:v>12</c:v>
                </c:pt>
                <c:pt idx="55">
                  <c:v>12</c:v>
                </c:pt>
                <c:pt idx="56">
                  <c:v>12</c:v>
                </c:pt>
                <c:pt idx="57">
                  <c:v>12</c:v>
                </c:pt>
                <c:pt idx="58">
                  <c:v>12</c:v>
                </c:pt>
                <c:pt idx="59">
                  <c:v>12</c:v>
                </c:pt>
                <c:pt idx="60">
                  <c:v>12</c:v>
                </c:pt>
                <c:pt idx="61">
                  <c:v>12</c:v>
                </c:pt>
                <c:pt idx="62">
                  <c:v>12</c:v>
                </c:pt>
                <c:pt idx="63">
                  <c:v>12</c:v>
                </c:pt>
                <c:pt idx="64">
                  <c:v>12</c:v>
                </c:pt>
                <c:pt idx="65">
                  <c:v>12</c:v>
                </c:pt>
                <c:pt idx="66">
                  <c:v>12</c:v>
                </c:pt>
                <c:pt idx="67">
                  <c:v>12</c:v>
                </c:pt>
                <c:pt idx="68">
                  <c:v>12</c:v>
                </c:pt>
                <c:pt idx="69">
                  <c:v>12</c:v>
                </c:pt>
                <c:pt idx="70">
                  <c:v>12</c:v>
                </c:pt>
                <c:pt idx="71">
                  <c:v>12</c:v>
                </c:pt>
                <c:pt idx="72">
                  <c:v>12</c:v>
                </c:pt>
                <c:pt idx="73">
                  <c:v>12</c:v>
                </c:pt>
                <c:pt idx="74">
                  <c:v>12</c:v>
                </c:pt>
                <c:pt idx="75">
                  <c:v>12</c:v>
                </c:pt>
                <c:pt idx="76">
                  <c:v>12</c:v>
                </c:pt>
                <c:pt idx="77">
                  <c:v>12</c:v>
                </c:pt>
                <c:pt idx="78">
                  <c:v>12</c:v>
                </c:pt>
                <c:pt idx="79">
                  <c:v>12</c:v>
                </c:pt>
                <c:pt idx="80">
                  <c:v>12</c:v>
                </c:pt>
                <c:pt idx="81">
                  <c:v>12</c:v>
                </c:pt>
                <c:pt idx="82">
                  <c:v>12</c:v>
                </c:pt>
                <c:pt idx="83">
                  <c:v>12</c:v>
                </c:pt>
                <c:pt idx="84">
                  <c:v>12</c:v>
                </c:pt>
                <c:pt idx="85">
                  <c:v>12</c:v>
                </c:pt>
                <c:pt idx="86">
                  <c:v>12</c:v>
                </c:pt>
                <c:pt idx="87">
                  <c:v>12</c:v>
                </c:pt>
                <c:pt idx="88">
                  <c:v>12</c:v>
                </c:pt>
                <c:pt idx="89">
                  <c:v>12</c:v>
                </c:pt>
                <c:pt idx="90">
                  <c:v>12</c:v>
                </c:pt>
                <c:pt idx="91">
                  <c:v>12</c:v>
                </c:pt>
                <c:pt idx="92">
                  <c:v>12</c:v>
                </c:pt>
                <c:pt idx="93">
                  <c:v>12</c:v>
                </c:pt>
                <c:pt idx="94">
                  <c:v>12</c:v>
                </c:pt>
                <c:pt idx="95">
                  <c:v>12</c:v>
                </c:pt>
                <c:pt idx="96">
                  <c:v>12</c:v>
                </c:pt>
                <c:pt idx="97">
                  <c:v>12</c:v>
                </c:pt>
                <c:pt idx="98">
                  <c:v>12</c:v>
                </c:pt>
                <c:pt idx="99">
                  <c:v>12</c:v>
                </c:pt>
                <c:pt idx="100">
                  <c:v>12</c:v>
                </c:pt>
                <c:pt idx="101">
                  <c:v>12</c:v>
                </c:pt>
                <c:pt idx="102">
                  <c:v>12</c:v>
                </c:pt>
                <c:pt idx="103">
                  <c:v>12</c:v>
                </c:pt>
                <c:pt idx="104">
                  <c:v>12</c:v>
                </c:pt>
                <c:pt idx="105">
                  <c:v>12</c:v>
                </c:pt>
                <c:pt idx="106">
                  <c:v>12</c:v>
                </c:pt>
                <c:pt idx="107">
                  <c:v>12</c:v>
                </c:pt>
                <c:pt idx="108">
                  <c:v>12</c:v>
                </c:pt>
                <c:pt idx="109">
                  <c:v>12</c:v>
                </c:pt>
                <c:pt idx="110">
                  <c:v>12</c:v>
                </c:pt>
                <c:pt idx="111">
                  <c:v>12</c:v>
                </c:pt>
                <c:pt idx="112">
                  <c:v>12</c:v>
                </c:pt>
                <c:pt idx="113">
                  <c:v>12</c:v>
                </c:pt>
                <c:pt idx="114">
                  <c:v>12</c:v>
                </c:pt>
                <c:pt idx="115">
                  <c:v>12</c:v>
                </c:pt>
                <c:pt idx="116">
                  <c:v>12</c:v>
                </c:pt>
                <c:pt idx="117">
                  <c:v>12</c:v>
                </c:pt>
                <c:pt idx="118">
                  <c:v>12</c:v>
                </c:pt>
                <c:pt idx="119">
                  <c:v>12</c:v>
                </c:pt>
                <c:pt idx="120">
                  <c:v>12</c:v>
                </c:pt>
                <c:pt idx="121">
                  <c:v>12</c:v>
                </c:pt>
                <c:pt idx="122">
                  <c:v>12</c:v>
                </c:pt>
                <c:pt idx="123">
                  <c:v>12</c:v>
                </c:pt>
                <c:pt idx="124">
                  <c:v>12</c:v>
                </c:pt>
                <c:pt idx="125">
                  <c:v>12</c:v>
                </c:pt>
                <c:pt idx="126">
                  <c:v>12</c:v>
                </c:pt>
                <c:pt idx="127">
                  <c:v>12</c:v>
                </c:pt>
                <c:pt idx="128">
                  <c:v>12</c:v>
                </c:pt>
                <c:pt idx="129">
                  <c:v>12</c:v>
                </c:pt>
                <c:pt idx="130">
                  <c:v>12</c:v>
                </c:pt>
                <c:pt idx="131">
                  <c:v>12</c:v>
                </c:pt>
                <c:pt idx="132">
                  <c:v>12</c:v>
                </c:pt>
                <c:pt idx="133">
                  <c:v>12</c:v>
                </c:pt>
                <c:pt idx="134">
                  <c:v>12</c:v>
                </c:pt>
                <c:pt idx="135">
                  <c:v>12</c:v>
                </c:pt>
                <c:pt idx="136">
                  <c:v>12</c:v>
                </c:pt>
                <c:pt idx="137">
                  <c:v>12</c:v>
                </c:pt>
                <c:pt idx="138">
                  <c:v>12</c:v>
                </c:pt>
                <c:pt idx="139">
                  <c:v>12</c:v>
                </c:pt>
                <c:pt idx="140">
                  <c:v>12</c:v>
                </c:pt>
                <c:pt idx="141">
                  <c:v>12</c:v>
                </c:pt>
                <c:pt idx="142">
                  <c:v>12</c:v>
                </c:pt>
                <c:pt idx="143">
                  <c:v>12</c:v>
                </c:pt>
                <c:pt idx="144">
                  <c:v>12</c:v>
                </c:pt>
                <c:pt idx="145">
                  <c:v>12</c:v>
                </c:pt>
                <c:pt idx="146">
                  <c:v>12</c:v>
                </c:pt>
                <c:pt idx="147">
                  <c:v>12</c:v>
                </c:pt>
                <c:pt idx="148">
                  <c:v>12</c:v>
                </c:pt>
                <c:pt idx="149">
                  <c:v>12</c:v>
                </c:pt>
                <c:pt idx="150">
                  <c:v>12</c:v>
                </c:pt>
                <c:pt idx="151">
                  <c:v>12</c:v>
                </c:pt>
                <c:pt idx="152">
                  <c:v>12</c:v>
                </c:pt>
                <c:pt idx="153">
                  <c:v>12</c:v>
                </c:pt>
                <c:pt idx="154">
                  <c:v>12</c:v>
                </c:pt>
                <c:pt idx="155">
                  <c:v>12</c:v>
                </c:pt>
                <c:pt idx="156">
                  <c:v>12</c:v>
                </c:pt>
                <c:pt idx="157">
                  <c:v>12</c:v>
                </c:pt>
                <c:pt idx="158">
                  <c:v>12</c:v>
                </c:pt>
                <c:pt idx="159">
                  <c:v>12</c:v>
                </c:pt>
                <c:pt idx="160">
                  <c:v>12</c:v>
                </c:pt>
                <c:pt idx="161">
                  <c:v>12</c:v>
                </c:pt>
                <c:pt idx="162">
                  <c:v>12</c:v>
                </c:pt>
                <c:pt idx="163">
                  <c:v>12</c:v>
                </c:pt>
                <c:pt idx="164">
                  <c:v>12</c:v>
                </c:pt>
                <c:pt idx="165">
                  <c:v>12</c:v>
                </c:pt>
                <c:pt idx="166">
                  <c:v>12</c:v>
                </c:pt>
                <c:pt idx="167">
                  <c:v>12</c:v>
                </c:pt>
                <c:pt idx="168">
                  <c:v>12</c:v>
                </c:pt>
                <c:pt idx="169">
                  <c:v>12</c:v>
                </c:pt>
                <c:pt idx="170">
                  <c:v>12</c:v>
                </c:pt>
                <c:pt idx="171">
                  <c:v>12</c:v>
                </c:pt>
                <c:pt idx="172">
                  <c:v>12</c:v>
                </c:pt>
                <c:pt idx="173">
                  <c:v>12</c:v>
                </c:pt>
                <c:pt idx="174">
                  <c:v>12</c:v>
                </c:pt>
                <c:pt idx="175">
                  <c:v>12</c:v>
                </c:pt>
                <c:pt idx="176">
                  <c:v>12</c:v>
                </c:pt>
                <c:pt idx="177">
                  <c:v>12</c:v>
                </c:pt>
                <c:pt idx="178">
                  <c:v>12</c:v>
                </c:pt>
                <c:pt idx="179">
                  <c:v>12</c:v>
                </c:pt>
                <c:pt idx="180">
                  <c:v>12</c:v>
                </c:pt>
                <c:pt idx="181">
                  <c:v>12</c:v>
                </c:pt>
                <c:pt idx="182">
                  <c:v>12</c:v>
                </c:pt>
                <c:pt idx="183">
                  <c:v>12</c:v>
                </c:pt>
                <c:pt idx="184">
                  <c:v>12</c:v>
                </c:pt>
                <c:pt idx="185">
                  <c:v>12</c:v>
                </c:pt>
                <c:pt idx="186">
                  <c:v>12</c:v>
                </c:pt>
                <c:pt idx="187">
                  <c:v>12</c:v>
                </c:pt>
                <c:pt idx="188">
                  <c:v>12</c:v>
                </c:pt>
                <c:pt idx="189">
                  <c:v>12</c:v>
                </c:pt>
                <c:pt idx="190">
                  <c:v>12</c:v>
                </c:pt>
                <c:pt idx="191">
                  <c:v>12</c:v>
                </c:pt>
                <c:pt idx="192">
                  <c:v>12</c:v>
                </c:pt>
                <c:pt idx="193">
                  <c:v>12</c:v>
                </c:pt>
                <c:pt idx="194">
                  <c:v>12</c:v>
                </c:pt>
                <c:pt idx="195">
                  <c:v>12</c:v>
                </c:pt>
                <c:pt idx="196">
                  <c:v>12</c:v>
                </c:pt>
                <c:pt idx="197">
                  <c:v>12</c:v>
                </c:pt>
                <c:pt idx="198">
                  <c:v>12</c:v>
                </c:pt>
                <c:pt idx="199">
                  <c:v>12</c:v>
                </c:pt>
                <c:pt idx="200">
                  <c:v>12</c:v>
                </c:pt>
                <c:pt idx="201">
                  <c:v>12</c:v>
                </c:pt>
                <c:pt idx="202">
                  <c:v>12</c:v>
                </c:pt>
                <c:pt idx="203">
                  <c:v>12</c:v>
                </c:pt>
                <c:pt idx="204">
                  <c:v>12</c:v>
                </c:pt>
                <c:pt idx="205">
                  <c:v>12</c:v>
                </c:pt>
                <c:pt idx="206">
                  <c:v>12</c:v>
                </c:pt>
                <c:pt idx="207">
                  <c:v>12</c:v>
                </c:pt>
                <c:pt idx="208">
                  <c:v>12</c:v>
                </c:pt>
                <c:pt idx="209">
                  <c:v>12</c:v>
                </c:pt>
                <c:pt idx="210">
                  <c:v>12</c:v>
                </c:pt>
                <c:pt idx="211">
                  <c:v>12</c:v>
                </c:pt>
                <c:pt idx="212">
                  <c:v>12</c:v>
                </c:pt>
                <c:pt idx="213">
                  <c:v>12</c:v>
                </c:pt>
                <c:pt idx="214">
                  <c:v>12</c:v>
                </c:pt>
                <c:pt idx="215">
                  <c:v>12</c:v>
                </c:pt>
                <c:pt idx="216">
                  <c:v>12</c:v>
                </c:pt>
                <c:pt idx="217">
                  <c:v>12</c:v>
                </c:pt>
                <c:pt idx="218">
                  <c:v>12</c:v>
                </c:pt>
                <c:pt idx="219">
                  <c:v>12</c:v>
                </c:pt>
                <c:pt idx="220">
                  <c:v>12</c:v>
                </c:pt>
                <c:pt idx="221">
                  <c:v>12</c:v>
                </c:pt>
                <c:pt idx="222">
                  <c:v>12</c:v>
                </c:pt>
                <c:pt idx="223">
                  <c:v>12</c:v>
                </c:pt>
                <c:pt idx="224">
                  <c:v>12</c:v>
                </c:pt>
                <c:pt idx="225">
                  <c:v>12</c:v>
                </c:pt>
                <c:pt idx="226">
                  <c:v>12</c:v>
                </c:pt>
                <c:pt idx="227">
                  <c:v>12</c:v>
                </c:pt>
                <c:pt idx="228">
                  <c:v>12</c:v>
                </c:pt>
                <c:pt idx="229">
                  <c:v>12</c:v>
                </c:pt>
                <c:pt idx="230">
                  <c:v>12</c:v>
                </c:pt>
                <c:pt idx="231">
                  <c:v>12</c:v>
                </c:pt>
                <c:pt idx="232">
                  <c:v>12</c:v>
                </c:pt>
                <c:pt idx="233">
                  <c:v>12</c:v>
                </c:pt>
                <c:pt idx="234">
                  <c:v>12</c:v>
                </c:pt>
                <c:pt idx="235">
                  <c:v>12</c:v>
                </c:pt>
                <c:pt idx="236">
                  <c:v>12</c:v>
                </c:pt>
                <c:pt idx="237">
                  <c:v>12</c:v>
                </c:pt>
                <c:pt idx="238">
                  <c:v>12</c:v>
                </c:pt>
                <c:pt idx="239">
                  <c:v>12</c:v>
                </c:pt>
                <c:pt idx="240">
                  <c:v>12</c:v>
                </c:pt>
                <c:pt idx="241">
                  <c:v>12</c:v>
                </c:pt>
                <c:pt idx="242">
                  <c:v>12</c:v>
                </c:pt>
                <c:pt idx="243">
                  <c:v>12</c:v>
                </c:pt>
                <c:pt idx="244">
                  <c:v>12</c:v>
                </c:pt>
                <c:pt idx="245">
                  <c:v>12</c:v>
                </c:pt>
                <c:pt idx="246">
                  <c:v>12</c:v>
                </c:pt>
                <c:pt idx="247">
                  <c:v>12</c:v>
                </c:pt>
                <c:pt idx="248">
                  <c:v>12</c:v>
                </c:pt>
                <c:pt idx="249">
                  <c:v>12</c:v>
                </c:pt>
                <c:pt idx="250">
                  <c:v>12</c:v>
                </c:pt>
                <c:pt idx="251">
                  <c:v>12</c:v>
                </c:pt>
                <c:pt idx="252">
                  <c:v>12</c:v>
                </c:pt>
                <c:pt idx="253">
                  <c:v>12</c:v>
                </c:pt>
                <c:pt idx="254">
                  <c:v>12</c:v>
                </c:pt>
                <c:pt idx="255">
                  <c:v>12</c:v>
                </c:pt>
                <c:pt idx="256">
                  <c:v>12</c:v>
                </c:pt>
                <c:pt idx="257">
                  <c:v>12</c:v>
                </c:pt>
                <c:pt idx="258">
                  <c:v>12</c:v>
                </c:pt>
                <c:pt idx="259">
                  <c:v>12</c:v>
                </c:pt>
                <c:pt idx="260">
                  <c:v>12</c:v>
                </c:pt>
                <c:pt idx="261">
                  <c:v>12</c:v>
                </c:pt>
                <c:pt idx="262">
                  <c:v>12</c:v>
                </c:pt>
                <c:pt idx="263">
                  <c:v>12</c:v>
                </c:pt>
                <c:pt idx="264">
                  <c:v>12</c:v>
                </c:pt>
                <c:pt idx="265">
                  <c:v>12</c:v>
                </c:pt>
                <c:pt idx="266">
                  <c:v>12</c:v>
                </c:pt>
                <c:pt idx="267">
                  <c:v>12</c:v>
                </c:pt>
                <c:pt idx="268">
                  <c:v>12</c:v>
                </c:pt>
                <c:pt idx="269">
                  <c:v>12</c:v>
                </c:pt>
                <c:pt idx="270">
                  <c:v>12</c:v>
                </c:pt>
                <c:pt idx="271">
                  <c:v>12</c:v>
                </c:pt>
                <c:pt idx="272">
                  <c:v>12</c:v>
                </c:pt>
                <c:pt idx="273">
                  <c:v>12</c:v>
                </c:pt>
                <c:pt idx="274">
                  <c:v>12</c:v>
                </c:pt>
                <c:pt idx="275">
                  <c:v>12</c:v>
                </c:pt>
                <c:pt idx="276">
                  <c:v>12</c:v>
                </c:pt>
                <c:pt idx="277">
                  <c:v>12</c:v>
                </c:pt>
                <c:pt idx="278">
                  <c:v>12</c:v>
                </c:pt>
                <c:pt idx="279">
                  <c:v>12</c:v>
                </c:pt>
                <c:pt idx="280">
                  <c:v>12</c:v>
                </c:pt>
                <c:pt idx="281">
                  <c:v>12</c:v>
                </c:pt>
                <c:pt idx="282">
                  <c:v>12</c:v>
                </c:pt>
                <c:pt idx="283">
                  <c:v>12</c:v>
                </c:pt>
                <c:pt idx="284">
                  <c:v>12</c:v>
                </c:pt>
                <c:pt idx="285">
                  <c:v>12</c:v>
                </c:pt>
                <c:pt idx="286">
                  <c:v>12</c:v>
                </c:pt>
                <c:pt idx="287">
                  <c:v>12</c:v>
                </c:pt>
                <c:pt idx="288">
                  <c:v>12</c:v>
                </c:pt>
                <c:pt idx="289">
                  <c:v>12</c:v>
                </c:pt>
                <c:pt idx="290">
                  <c:v>12</c:v>
                </c:pt>
                <c:pt idx="291">
                  <c:v>12</c:v>
                </c:pt>
                <c:pt idx="292">
                  <c:v>12</c:v>
                </c:pt>
                <c:pt idx="293">
                  <c:v>12</c:v>
                </c:pt>
                <c:pt idx="294">
                  <c:v>12</c:v>
                </c:pt>
                <c:pt idx="295">
                  <c:v>12</c:v>
                </c:pt>
                <c:pt idx="296">
                  <c:v>12</c:v>
                </c:pt>
                <c:pt idx="297">
                  <c:v>12</c:v>
                </c:pt>
                <c:pt idx="298">
                  <c:v>12</c:v>
                </c:pt>
                <c:pt idx="299">
                  <c:v>12</c:v>
                </c:pt>
                <c:pt idx="300">
                  <c:v>12</c:v>
                </c:pt>
                <c:pt idx="301">
                  <c:v>12</c:v>
                </c:pt>
                <c:pt idx="302">
                  <c:v>12</c:v>
                </c:pt>
                <c:pt idx="303">
                  <c:v>12</c:v>
                </c:pt>
                <c:pt idx="304">
                  <c:v>12</c:v>
                </c:pt>
                <c:pt idx="305">
                  <c:v>12</c:v>
                </c:pt>
                <c:pt idx="306">
                  <c:v>12</c:v>
                </c:pt>
                <c:pt idx="307">
                  <c:v>12</c:v>
                </c:pt>
                <c:pt idx="308">
                  <c:v>12</c:v>
                </c:pt>
                <c:pt idx="309">
                  <c:v>12</c:v>
                </c:pt>
                <c:pt idx="310">
                  <c:v>12</c:v>
                </c:pt>
                <c:pt idx="311">
                  <c:v>12</c:v>
                </c:pt>
                <c:pt idx="312">
                  <c:v>12</c:v>
                </c:pt>
                <c:pt idx="313">
                  <c:v>12</c:v>
                </c:pt>
                <c:pt idx="314">
                  <c:v>12</c:v>
                </c:pt>
                <c:pt idx="315">
                  <c:v>12</c:v>
                </c:pt>
                <c:pt idx="316">
                  <c:v>12</c:v>
                </c:pt>
                <c:pt idx="317">
                  <c:v>12</c:v>
                </c:pt>
                <c:pt idx="318">
                  <c:v>12</c:v>
                </c:pt>
                <c:pt idx="319">
                  <c:v>12</c:v>
                </c:pt>
                <c:pt idx="320">
                  <c:v>12</c:v>
                </c:pt>
                <c:pt idx="321">
                  <c:v>12</c:v>
                </c:pt>
                <c:pt idx="322">
                  <c:v>12</c:v>
                </c:pt>
                <c:pt idx="323">
                  <c:v>12</c:v>
                </c:pt>
                <c:pt idx="324">
                  <c:v>12</c:v>
                </c:pt>
                <c:pt idx="325">
                  <c:v>12</c:v>
                </c:pt>
                <c:pt idx="326">
                  <c:v>12</c:v>
                </c:pt>
                <c:pt idx="327">
                  <c:v>12</c:v>
                </c:pt>
                <c:pt idx="328">
                  <c:v>12</c:v>
                </c:pt>
                <c:pt idx="329">
                  <c:v>12</c:v>
                </c:pt>
                <c:pt idx="330">
                  <c:v>12</c:v>
                </c:pt>
                <c:pt idx="331">
                  <c:v>12</c:v>
                </c:pt>
                <c:pt idx="332">
                  <c:v>12</c:v>
                </c:pt>
                <c:pt idx="333">
                  <c:v>12</c:v>
                </c:pt>
                <c:pt idx="334">
                  <c:v>12</c:v>
                </c:pt>
                <c:pt idx="335">
                  <c:v>12</c:v>
                </c:pt>
                <c:pt idx="336">
                  <c:v>12</c:v>
                </c:pt>
                <c:pt idx="337">
                  <c:v>12</c:v>
                </c:pt>
                <c:pt idx="338">
                  <c:v>12</c:v>
                </c:pt>
                <c:pt idx="339">
                  <c:v>12</c:v>
                </c:pt>
                <c:pt idx="340">
                  <c:v>12</c:v>
                </c:pt>
                <c:pt idx="341">
                  <c:v>12</c:v>
                </c:pt>
                <c:pt idx="342">
                  <c:v>12</c:v>
                </c:pt>
                <c:pt idx="343">
                  <c:v>12</c:v>
                </c:pt>
                <c:pt idx="344">
                  <c:v>12</c:v>
                </c:pt>
                <c:pt idx="345">
                  <c:v>12</c:v>
                </c:pt>
                <c:pt idx="346">
                  <c:v>12</c:v>
                </c:pt>
                <c:pt idx="347">
                  <c:v>12</c:v>
                </c:pt>
                <c:pt idx="348">
                  <c:v>12</c:v>
                </c:pt>
                <c:pt idx="349">
                  <c:v>12</c:v>
                </c:pt>
                <c:pt idx="350">
                  <c:v>12</c:v>
                </c:pt>
                <c:pt idx="351">
                  <c:v>12</c:v>
                </c:pt>
                <c:pt idx="352">
                  <c:v>12</c:v>
                </c:pt>
                <c:pt idx="353">
                  <c:v>12</c:v>
                </c:pt>
                <c:pt idx="354">
                  <c:v>12</c:v>
                </c:pt>
                <c:pt idx="355">
                  <c:v>12</c:v>
                </c:pt>
                <c:pt idx="356">
                  <c:v>12</c:v>
                </c:pt>
                <c:pt idx="357">
                  <c:v>12</c:v>
                </c:pt>
                <c:pt idx="358">
                  <c:v>12</c:v>
                </c:pt>
                <c:pt idx="359">
                  <c:v>12</c:v>
                </c:pt>
                <c:pt idx="360">
                  <c:v>12</c:v>
                </c:pt>
                <c:pt idx="361">
                  <c:v>12</c:v>
                </c:pt>
                <c:pt idx="362">
                  <c:v>12</c:v>
                </c:pt>
                <c:pt idx="363">
                  <c:v>12</c:v>
                </c:pt>
                <c:pt idx="364">
                  <c:v>12</c:v>
                </c:pt>
                <c:pt idx="365">
                  <c:v>12</c:v>
                </c:pt>
                <c:pt idx="366">
                  <c:v>12</c:v>
                </c:pt>
                <c:pt idx="367">
                  <c:v>12</c:v>
                </c:pt>
                <c:pt idx="368">
                  <c:v>12</c:v>
                </c:pt>
                <c:pt idx="369">
                  <c:v>12</c:v>
                </c:pt>
                <c:pt idx="370">
                  <c:v>12</c:v>
                </c:pt>
                <c:pt idx="371">
                  <c:v>12</c:v>
                </c:pt>
                <c:pt idx="372">
                  <c:v>12</c:v>
                </c:pt>
                <c:pt idx="373">
                  <c:v>12</c:v>
                </c:pt>
                <c:pt idx="374">
                  <c:v>12</c:v>
                </c:pt>
                <c:pt idx="375">
                  <c:v>12</c:v>
                </c:pt>
                <c:pt idx="376">
                  <c:v>12</c:v>
                </c:pt>
                <c:pt idx="377">
                  <c:v>12</c:v>
                </c:pt>
                <c:pt idx="378">
                  <c:v>12</c:v>
                </c:pt>
                <c:pt idx="379">
                  <c:v>12</c:v>
                </c:pt>
                <c:pt idx="380">
                  <c:v>12</c:v>
                </c:pt>
                <c:pt idx="381">
                  <c:v>12</c:v>
                </c:pt>
                <c:pt idx="382">
                  <c:v>12</c:v>
                </c:pt>
                <c:pt idx="383">
                  <c:v>12</c:v>
                </c:pt>
                <c:pt idx="384">
                  <c:v>12</c:v>
                </c:pt>
                <c:pt idx="385">
                  <c:v>12</c:v>
                </c:pt>
                <c:pt idx="386">
                  <c:v>12</c:v>
                </c:pt>
                <c:pt idx="387">
                  <c:v>12</c:v>
                </c:pt>
                <c:pt idx="388">
                  <c:v>12</c:v>
                </c:pt>
                <c:pt idx="389">
                  <c:v>12</c:v>
                </c:pt>
                <c:pt idx="390">
                  <c:v>12</c:v>
                </c:pt>
                <c:pt idx="391">
                  <c:v>12</c:v>
                </c:pt>
                <c:pt idx="392">
                  <c:v>12</c:v>
                </c:pt>
                <c:pt idx="393">
                  <c:v>12</c:v>
                </c:pt>
                <c:pt idx="394">
                  <c:v>12</c:v>
                </c:pt>
                <c:pt idx="395">
                  <c:v>12</c:v>
                </c:pt>
                <c:pt idx="396">
                  <c:v>12</c:v>
                </c:pt>
                <c:pt idx="397">
                  <c:v>12</c:v>
                </c:pt>
                <c:pt idx="398">
                  <c:v>12</c:v>
                </c:pt>
                <c:pt idx="399">
                  <c:v>12</c:v>
                </c:pt>
                <c:pt idx="400">
                  <c:v>12</c:v>
                </c:pt>
                <c:pt idx="401">
                  <c:v>12</c:v>
                </c:pt>
                <c:pt idx="402">
                  <c:v>12</c:v>
                </c:pt>
                <c:pt idx="403">
                  <c:v>12</c:v>
                </c:pt>
                <c:pt idx="404">
                  <c:v>12</c:v>
                </c:pt>
                <c:pt idx="405">
                  <c:v>12</c:v>
                </c:pt>
                <c:pt idx="406">
                  <c:v>12</c:v>
                </c:pt>
                <c:pt idx="407">
                  <c:v>12</c:v>
                </c:pt>
                <c:pt idx="408">
                  <c:v>12</c:v>
                </c:pt>
                <c:pt idx="409">
                  <c:v>12</c:v>
                </c:pt>
                <c:pt idx="410">
                  <c:v>12</c:v>
                </c:pt>
                <c:pt idx="411">
                  <c:v>12</c:v>
                </c:pt>
                <c:pt idx="412">
                  <c:v>12</c:v>
                </c:pt>
                <c:pt idx="413">
                  <c:v>12</c:v>
                </c:pt>
                <c:pt idx="414">
                  <c:v>12</c:v>
                </c:pt>
                <c:pt idx="415">
                  <c:v>12</c:v>
                </c:pt>
                <c:pt idx="416">
                  <c:v>12</c:v>
                </c:pt>
                <c:pt idx="417">
                  <c:v>12</c:v>
                </c:pt>
                <c:pt idx="418">
                  <c:v>12</c:v>
                </c:pt>
                <c:pt idx="419">
                  <c:v>12</c:v>
                </c:pt>
                <c:pt idx="420">
                  <c:v>12</c:v>
                </c:pt>
                <c:pt idx="421">
                  <c:v>12</c:v>
                </c:pt>
                <c:pt idx="422">
                  <c:v>12</c:v>
                </c:pt>
                <c:pt idx="423">
                  <c:v>12</c:v>
                </c:pt>
                <c:pt idx="424">
                  <c:v>12</c:v>
                </c:pt>
                <c:pt idx="425">
                  <c:v>12</c:v>
                </c:pt>
                <c:pt idx="426">
                  <c:v>12</c:v>
                </c:pt>
                <c:pt idx="427">
                  <c:v>12</c:v>
                </c:pt>
                <c:pt idx="428">
                  <c:v>12</c:v>
                </c:pt>
                <c:pt idx="429">
                  <c:v>12</c:v>
                </c:pt>
                <c:pt idx="430">
                  <c:v>12</c:v>
                </c:pt>
                <c:pt idx="431">
                  <c:v>12</c:v>
                </c:pt>
                <c:pt idx="432">
                  <c:v>12</c:v>
                </c:pt>
                <c:pt idx="433">
                  <c:v>12</c:v>
                </c:pt>
                <c:pt idx="434">
                  <c:v>12</c:v>
                </c:pt>
                <c:pt idx="435">
                  <c:v>12</c:v>
                </c:pt>
                <c:pt idx="436">
                  <c:v>12</c:v>
                </c:pt>
                <c:pt idx="437">
                  <c:v>12</c:v>
                </c:pt>
                <c:pt idx="438">
                  <c:v>12</c:v>
                </c:pt>
                <c:pt idx="439">
                  <c:v>12</c:v>
                </c:pt>
                <c:pt idx="440">
                  <c:v>12</c:v>
                </c:pt>
                <c:pt idx="441">
                  <c:v>12</c:v>
                </c:pt>
                <c:pt idx="442">
                  <c:v>12</c:v>
                </c:pt>
                <c:pt idx="443">
                  <c:v>12</c:v>
                </c:pt>
                <c:pt idx="444">
                  <c:v>12</c:v>
                </c:pt>
                <c:pt idx="445">
                  <c:v>12</c:v>
                </c:pt>
                <c:pt idx="446">
                  <c:v>12</c:v>
                </c:pt>
                <c:pt idx="447">
                  <c:v>12</c:v>
                </c:pt>
                <c:pt idx="448">
                  <c:v>12</c:v>
                </c:pt>
                <c:pt idx="449">
                  <c:v>12</c:v>
                </c:pt>
                <c:pt idx="450">
                  <c:v>12</c:v>
                </c:pt>
                <c:pt idx="451">
                  <c:v>12</c:v>
                </c:pt>
                <c:pt idx="452">
                  <c:v>12</c:v>
                </c:pt>
                <c:pt idx="453">
                  <c:v>12</c:v>
                </c:pt>
                <c:pt idx="454">
                  <c:v>12</c:v>
                </c:pt>
                <c:pt idx="455">
                  <c:v>12</c:v>
                </c:pt>
                <c:pt idx="456">
                  <c:v>12</c:v>
                </c:pt>
                <c:pt idx="457">
                  <c:v>12</c:v>
                </c:pt>
                <c:pt idx="458">
                  <c:v>12</c:v>
                </c:pt>
                <c:pt idx="459">
                  <c:v>12</c:v>
                </c:pt>
                <c:pt idx="460">
                  <c:v>12</c:v>
                </c:pt>
                <c:pt idx="461">
                  <c:v>12</c:v>
                </c:pt>
                <c:pt idx="462">
                  <c:v>12</c:v>
                </c:pt>
                <c:pt idx="463">
                  <c:v>12</c:v>
                </c:pt>
                <c:pt idx="464">
                  <c:v>12</c:v>
                </c:pt>
                <c:pt idx="465">
                  <c:v>12</c:v>
                </c:pt>
                <c:pt idx="466">
                  <c:v>12</c:v>
                </c:pt>
                <c:pt idx="467">
                  <c:v>12</c:v>
                </c:pt>
                <c:pt idx="468">
                  <c:v>12</c:v>
                </c:pt>
                <c:pt idx="469">
                  <c:v>12</c:v>
                </c:pt>
                <c:pt idx="470">
                  <c:v>12</c:v>
                </c:pt>
                <c:pt idx="471">
                  <c:v>12</c:v>
                </c:pt>
                <c:pt idx="472">
                  <c:v>12</c:v>
                </c:pt>
                <c:pt idx="473">
                  <c:v>12</c:v>
                </c:pt>
                <c:pt idx="474">
                  <c:v>12</c:v>
                </c:pt>
                <c:pt idx="475">
                  <c:v>12</c:v>
                </c:pt>
                <c:pt idx="476">
                  <c:v>12</c:v>
                </c:pt>
                <c:pt idx="477">
                  <c:v>12</c:v>
                </c:pt>
                <c:pt idx="478">
                  <c:v>12</c:v>
                </c:pt>
                <c:pt idx="479">
                  <c:v>12</c:v>
                </c:pt>
                <c:pt idx="480">
                  <c:v>12</c:v>
                </c:pt>
                <c:pt idx="481">
                  <c:v>12</c:v>
                </c:pt>
                <c:pt idx="482">
                  <c:v>12</c:v>
                </c:pt>
                <c:pt idx="483">
                  <c:v>12</c:v>
                </c:pt>
                <c:pt idx="484">
                  <c:v>12</c:v>
                </c:pt>
                <c:pt idx="485">
                  <c:v>12</c:v>
                </c:pt>
                <c:pt idx="486">
                  <c:v>12</c:v>
                </c:pt>
                <c:pt idx="487">
                  <c:v>12</c:v>
                </c:pt>
                <c:pt idx="488">
                  <c:v>12</c:v>
                </c:pt>
                <c:pt idx="489">
                  <c:v>12</c:v>
                </c:pt>
                <c:pt idx="490">
                  <c:v>12</c:v>
                </c:pt>
                <c:pt idx="491">
                  <c:v>12</c:v>
                </c:pt>
                <c:pt idx="492">
                  <c:v>12</c:v>
                </c:pt>
                <c:pt idx="493">
                  <c:v>12</c:v>
                </c:pt>
                <c:pt idx="494">
                  <c:v>12</c:v>
                </c:pt>
                <c:pt idx="495">
                  <c:v>12</c:v>
                </c:pt>
                <c:pt idx="496">
                  <c:v>12</c:v>
                </c:pt>
                <c:pt idx="497">
                  <c:v>12</c:v>
                </c:pt>
                <c:pt idx="498">
                  <c:v>12</c:v>
                </c:pt>
                <c:pt idx="499">
                  <c:v>12</c:v>
                </c:pt>
                <c:pt idx="500">
                  <c:v>12</c:v>
                </c:pt>
                <c:pt idx="501">
                  <c:v>12</c:v>
                </c:pt>
                <c:pt idx="502">
                  <c:v>12</c:v>
                </c:pt>
                <c:pt idx="503">
                  <c:v>12</c:v>
                </c:pt>
                <c:pt idx="504">
                  <c:v>12</c:v>
                </c:pt>
                <c:pt idx="505">
                  <c:v>12</c:v>
                </c:pt>
                <c:pt idx="506">
                  <c:v>12</c:v>
                </c:pt>
                <c:pt idx="507">
                  <c:v>12</c:v>
                </c:pt>
                <c:pt idx="508">
                  <c:v>12</c:v>
                </c:pt>
                <c:pt idx="509">
                  <c:v>12</c:v>
                </c:pt>
                <c:pt idx="510">
                  <c:v>12</c:v>
                </c:pt>
                <c:pt idx="511">
                  <c:v>12</c:v>
                </c:pt>
                <c:pt idx="512">
                  <c:v>12</c:v>
                </c:pt>
                <c:pt idx="513">
                  <c:v>12</c:v>
                </c:pt>
                <c:pt idx="514">
                  <c:v>12</c:v>
                </c:pt>
                <c:pt idx="515">
                  <c:v>12</c:v>
                </c:pt>
                <c:pt idx="516">
                  <c:v>12</c:v>
                </c:pt>
                <c:pt idx="517">
                  <c:v>12</c:v>
                </c:pt>
                <c:pt idx="518">
                  <c:v>12</c:v>
                </c:pt>
                <c:pt idx="519">
                  <c:v>12</c:v>
                </c:pt>
                <c:pt idx="520">
                  <c:v>12</c:v>
                </c:pt>
                <c:pt idx="521">
                  <c:v>12</c:v>
                </c:pt>
                <c:pt idx="522">
                  <c:v>12</c:v>
                </c:pt>
                <c:pt idx="523">
                  <c:v>12</c:v>
                </c:pt>
                <c:pt idx="524">
                  <c:v>12</c:v>
                </c:pt>
                <c:pt idx="525">
                  <c:v>12</c:v>
                </c:pt>
                <c:pt idx="526">
                  <c:v>12</c:v>
                </c:pt>
                <c:pt idx="527">
                  <c:v>12</c:v>
                </c:pt>
                <c:pt idx="528">
                  <c:v>12</c:v>
                </c:pt>
                <c:pt idx="529">
                  <c:v>12</c:v>
                </c:pt>
                <c:pt idx="530">
                  <c:v>12</c:v>
                </c:pt>
                <c:pt idx="531">
                  <c:v>12</c:v>
                </c:pt>
                <c:pt idx="532">
                  <c:v>12</c:v>
                </c:pt>
                <c:pt idx="533">
                  <c:v>12</c:v>
                </c:pt>
                <c:pt idx="534">
                  <c:v>12</c:v>
                </c:pt>
                <c:pt idx="535">
                  <c:v>12</c:v>
                </c:pt>
                <c:pt idx="536">
                  <c:v>12</c:v>
                </c:pt>
                <c:pt idx="537">
                  <c:v>12</c:v>
                </c:pt>
                <c:pt idx="538">
                  <c:v>12</c:v>
                </c:pt>
                <c:pt idx="539">
                  <c:v>12</c:v>
                </c:pt>
                <c:pt idx="540">
                  <c:v>12</c:v>
                </c:pt>
                <c:pt idx="541">
                  <c:v>12</c:v>
                </c:pt>
                <c:pt idx="542">
                  <c:v>12</c:v>
                </c:pt>
                <c:pt idx="543">
                  <c:v>12</c:v>
                </c:pt>
                <c:pt idx="544">
                  <c:v>12</c:v>
                </c:pt>
                <c:pt idx="545">
                  <c:v>12</c:v>
                </c:pt>
                <c:pt idx="546">
                  <c:v>12</c:v>
                </c:pt>
                <c:pt idx="547">
                  <c:v>12</c:v>
                </c:pt>
                <c:pt idx="548">
                  <c:v>12</c:v>
                </c:pt>
                <c:pt idx="549">
                  <c:v>12</c:v>
                </c:pt>
                <c:pt idx="550">
                  <c:v>12</c:v>
                </c:pt>
                <c:pt idx="551">
                  <c:v>12</c:v>
                </c:pt>
                <c:pt idx="552">
                  <c:v>12</c:v>
                </c:pt>
                <c:pt idx="553">
                  <c:v>12</c:v>
                </c:pt>
                <c:pt idx="554">
                  <c:v>12</c:v>
                </c:pt>
                <c:pt idx="555">
                  <c:v>12</c:v>
                </c:pt>
                <c:pt idx="556">
                  <c:v>12</c:v>
                </c:pt>
                <c:pt idx="557">
                  <c:v>12</c:v>
                </c:pt>
                <c:pt idx="558">
                  <c:v>12</c:v>
                </c:pt>
                <c:pt idx="559">
                  <c:v>12</c:v>
                </c:pt>
                <c:pt idx="560">
                  <c:v>12</c:v>
                </c:pt>
                <c:pt idx="561">
                  <c:v>12</c:v>
                </c:pt>
                <c:pt idx="562">
                  <c:v>12</c:v>
                </c:pt>
                <c:pt idx="563">
                  <c:v>12</c:v>
                </c:pt>
                <c:pt idx="564">
                  <c:v>12</c:v>
                </c:pt>
                <c:pt idx="565">
                  <c:v>12</c:v>
                </c:pt>
                <c:pt idx="566">
                  <c:v>12</c:v>
                </c:pt>
                <c:pt idx="567">
                  <c:v>12</c:v>
                </c:pt>
                <c:pt idx="568">
                  <c:v>12</c:v>
                </c:pt>
                <c:pt idx="569">
                  <c:v>12</c:v>
                </c:pt>
                <c:pt idx="570">
                  <c:v>12</c:v>
                </c:pt>
                <c:pt idx="571">
                  <c:v>12</c:v>
                </c:pt>
                <c:pt idx="572">
                  <c:v>12</c:v>
                </c:pt>
                <c:pt idx="573">
                  <c:v>12</c:v>
                </c:pt>
                <c:pt idx="574">
                  <c:v>12</c:v>
                </c:pt>
                <c:pt idx="575">
                  <c:v>12</c:v>
                </c:pt>
                <c:pt idx="576">
                  <c:v>12</c:v>
                </c:pt>
                <c:pt idx="577">
                  <c:v>12</c:v>
                </c:pt>
                <c:pt idx="578">
                  <c:v>12</c:v>
                </c:pt>
                <c:pt idx="579">
                  <c:v>12</c:v>
                </c:pt>
                <c:pt idx="580">
                  <c:v>12</c:v>
                </c:pt>
                <c:pt idx="581">
                  <c:v>12</c:v>
                </c:pt>
                <c:pt idx="582">
                  <c:v>12</c:v>
                </c:pt>
                <c:pt idx="583">
                  <c:v>12</c:v>
                </c:pt>
                <c:pt idx="584">
                  <c:v>12</c:v>
                </c:pt>
                <c:pt idx="585">
                  <c:v>12</c:v>
                </c:pt>
                <c:pt idx="586">
                  <c:v>12</c:v>
                </c:pt>
                <c:pt idx="587">
                  <c:v>12</c:v>
                </c:pt>
                <c:pt idx="588">
                  <c:v>12</c:v>
                </c:pt>
                <c:pt idx="589">
                  <c:v>12</c:v>
                </c:pt>
                <c:pt idx="590">
                  <c:v>12</c:v>
                </c:pt>
                <c:pt idx="591">
                  <c:v>12</c:v>
                </c:pt>
                <c:pt idx="592">
                  <c:v>12</c:v>
                </c:pt>
                <c:pt idx="593">
                  <c:v>12</c:v>
                </c:pt>
                <c:pt idx="594">
                  <c:v>12</c:v>
                </c:pt>
                <c:pt idx="595">
                  <c:v>12</c:v>
                </c:pt>
                <c:pt idx="596">
                  <c:v>12</c:v>
                </c:pt>
                <c:pt idx="597">
                  <c:v>12</c:v>
                </c:pt>
                <c:pt idx="598">
                  <c:v>12</c:v>
                </c:pt>
                <c:pt idx="599">
                  <c:v>12</c:v>
                </c:pt>
                <c:pt idx="600">
                  <c:v>12</c:v>
                </c:pt>
                <c:pt idx="601">
                  <c:v>12</c:v>
                </c:pt>
                <c:pt idx="602">
                  <c:v>12</c:v>
                </c:pt>
                <c:pt idx="603">
                  <c:v>12</c:v>
                </c:pt>
                <c:pt idx="604">
                  <c:v>12</c:v>
                </c:pt>
                <c:pt idx="605">
                  <c:v>12</c:v>
                </c:pt>
                <c:pt idx="606">
                  <c:v>12</c:v>
                </c:pt>
                <c:pt idx="607">
                  <c:v>12</c:v>
                </c:pt>
                <c:pt idx="608">
                  <c:v>12</c:v>
                </c:pt>
                <c:pt idx="609">
                  <c:v>12</c:v>
                </c:pt>
                <c:pt idx="610">
                  <c:v>12</c:v>
                </c:pt>
                <c:pt idx="611">
                  <c:v>12</c:v>
                </c:pt>
                <c:pt idx="612">
                  <c:v>12</c:v>
                </c:pt>
                <c:pt idx="613">
                  <c:v>12</c:v>
                </c:pt>
                <c:pt idx="614">
                  <c:v>12</c:v>
                </c:pt>
                <c:pt idx="615">
                  <c:v>12</c:v>
                </c:pt>
                <c:pt idx="616">
                  <c:v>12</c:v>
                </c:pt>
                <c:pt idx="617">
                  <c:v>12</c:v>
                </c:pt>
                <c:pt idx="618">
                  <c:v>12</c:v>
                </c:pt>
                <c:pt idx="619">
                  <c:v>12</c:v>
                </c:pt>
                <c:pt idx="620">
                  <c:v>12</c:v>
                </c:pt>
                <c:pt idx="621">
                  <c:v>12</c:v>
                </c:pt>
                <c:pt idx="622">
                  <c:v>12</c:v>
                </c:pt>
                <c:pt idx="623">
                  <c:v>12</c:v>
                </c:pt>
                <c:pt idx="624">
                  <c:v>12</c:v>
                </c:pt>
                <c:pt idx="625">
                  <c:v>12</c:v>
                </c:pt>
                <c:pt idx="626">
                  <c:v>12</c:v>
                </c:pt>
                <c:pt idx="627">
                  <c:v>12</c:v>
                </c:pt>
                <c:pt idx="628">
                  <c:v>12</c:v>
                </c:pt>
                <c:pt idx="629">
                  <c:v>12</c:v>
                </c:pt>
                <c:pt idx="630">
                  <c:v>12</c:v>
                </c:pt>
                <c:pt idx="631">
                  <c:v>12</c:v>
                </c:pt>
                <c:pt idx="632">
                  <c:v>12</c:v>
                </c:pt>
                <c:pt idx="633">
                  <c:v>12</c:v>
                </c:pt>
                <c:pt idx="634">
                  <c:v>12</c:v>
                </c:pt>
                <c:pt idx="635">
                  <c:v>12</c:v>
                </c:pt>
                <c:pt idx="636">
                  <c:v>12</c:v>
                </c:pt>
                <c:pt idx="637">
                  <c:v>12</c:v>
                </c:pt>
                <c:pt idx="638">
                  <c:v>12</c:v>
                </c:pt>
                <c:pt idx="639">
                  <c:v>12</c:v>
                </c:pt>
                <c:pt idx="640">
                  <c:v>12</c:v>
                </c:pt>
                <c:pt idx="641">
                  <c:v>12</c:v>
                </c:pt>
                <c:pt idx="642">
                  <c:v>12</c:v>
                </c:pt>
                <c:pt idx="643">
                  <c:v>12</c:v>
                </c:pt>
                <c:pt idx="644">
                  <c:v>12</c:v>
                </c:pt>
                <c:pt idx="645">
                  <c:v>12</c:v>
                </c:pt>
                <c:pt idx="646">
                  <c:v>12</c:v>
                </c:pt>
                <c:pt idx="647">
                  <c:v>12</c:v>
                </c:pt>
                <c:pt idx="648">
                  <c:v>12</c:v>
                </c:pt>
                <c:pt idx="649">
                  <c:v>12</c:v>
                </c:pt>
                <c:pt idx="650">
                  <c:v>12</c:v>
                </c:pt>
                <c:pt idx="651">
                  <c:v>12</c:v>
                </c:pt>
                <c:pt idx="652">
                  <c:v>12</c:v>
                </c:pt>
                <c:pt idx="653">
                  <c:v>12</c:v>
                </c:pt>
                <c:pt idx="654">
                  <c:v>12</c:v>
                </c:pt>
                <c:pt idx="655">
                  <c:v>12</c:v>
                </c:pt>
                <c:pt idx="656">
                  <c:v>12</c:v>
                </c:pt>
                <c:pt idx="657">
                  <c:v>12</c:v>
                </c:pt>
                <c:pt idx="658">
                  <c:v>12</c:v>
                </c:pt>
                <c:pt idx="659">
                  <c:v>12</c:v>
                </c:pt>
                <c:pt idx="660">
                  <c:v>12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4916376"/>
        <c:axId val="374919120"/>
      </c:scatterChart>
      <c:valAx>
        <c:axId val="374916376"/>
        <c:scaling>
          <c:orientation val="minMax"/>
          <c:max val="150"/>
          <c:min val="2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zh-CN"/>
                  <a:t>fsw [kHz]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374919120"/>
        <c:crosses val="autoZero"/>
        <c:crossBetween val="midCat"/>
        <c:majorUnit val="10"/>
      </c:valAx>
      <c:valAx>
        <c:axId val="37491912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 algn="ctr">
                  <a:defRPr/>
                </a:pPr>
                <a:r>
                  <a:rPr lang="zh-CN"/>
                  <a:t>Vo1 [V]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374916376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legend>
      <c:legendPos val="r"/>
      <c:layout/>
      <c:overlay val="0"/>
      <c:spPr>
        <a:noFill/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宋体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zh-CN"/>
              <a:t>Vo1 vs. fsw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scatterChart>
        <c:scatterStyle val="lineMarker"/>
        <c:varyColors val="0"/>
        <c:ser>
          <c:idx val="2"/>
          <c:order val="0"/>
          <c:tx>
            <c:strRef>
              <c:f>'確認 Graph(Vin)'!$E$4</c:f>
              <c:strCache>
                <c:ptCount val="1"/>
                <c:pt idx="0">
                  <c:v>Vin(max)</c:v>
                </c:pt>
              </c:strCache>
            </c:strRef>
          </c:tx>
          <c:spPr>
            <a:ln w="25400">
              <a:solidFill>
                <a:srgbClr val="A5A5A5"/>
              </a:solidFill>
              <a:prstDash val="solid"/>
            </a:ln>
          </c:spPr>
          <c:marker>
            <c:symbol val="none"/>
          </c:marker>
          <c:xVal>
            <c:numRef>
              <c:f>'確認 Graph(Vin)'!$B$5:$B$665</c:f>
              <c:numCache>
                <c:formatCode>General</c:formatCode>
                <c:ptCount val="661"/>
                <c:pt idx="0">
                  <c:v>20</c:v>
                </c:pt>
                <c:pt idx="1">
                  <c:v>20.5</c:v>
                </c:pt>
                <c:pt idx="2">
                  <c:v>21</c:v>
                </c:pt>
                <c:pt idx="3">
                  <c:v>21.5</c:v>
                </c:pt>
                <c:pt idx="4">
                  <c:v>22</c:v>
                </c:pt>
                <c:pt idx="5">
                  <c:v>22.5</c:v>
                </c:pt>
                <c:pt idx="6">
                  <c:v>23</c:v>
                </c:pt>
                <c:pt idx="7">
                  <c:v>23.5</c:v>
                </c:pt>
                <c:pt idx="8">
                  <c:v>24</c:v>
                </c:pt>
                <c:pt idx="9">
                  <c:v>24.5</c:v>
                </c:pt>
                <c:pt idx="10">
                  <c:v>25</c:v>
                </c:pt>
                <c:pt idx="11">
                  <c:v>25.5</c:v>
                </c:pt>
                <c:pt idx="12">
                  <c:v>26</c:v>
                </c:pt>
                <c:pt idx="13">
                  <c:v>26.5</c:v>
                </c:pt>
                <c:pt idx="14">
                  <c:v>27</c:v>
                </c:pt>
                <c:pt idx="15">
                  <c:v>27.5</c:v>
                </c:pt>
                <c:pt idx="16">
                  <c:v>28</c:v>
                </c:pt>
                <c:pt idx="17">
                  <c:v>28.5</c:v>
                </c:pt>
                <c:pt idx="18">
                  <c:v>29</c:v>
                </c:pt>
                <c:pt idx="19">
                  <c:v>29.5</c:v>
                </c:pt>
                <c:pt idx="20">
                  <c:v>30</c:v>
                </c:pt>
                <c:pt idx="21">
                  <c:v>30.5</c:v>
                </c:pt>
                <c:pt idx="22">
                  <c:v>31</c:v>
                </c:pt>
                <c:pt idx="23">
                  <c:v>31.5</c:v>
                </c:pt>
                <c:pt idx="24">
                  <c:v>32</c:v>
                </c:pt>
                <c:pt idx="25">
                  <c:v>32.5</c:v>
                </c:pt>
                <c:pt idx="26">
                  <c:v>33</c:v>
                </c:pt>
                <c:pt idx="27">
                  <c:v>33.5</c:v>
                </c:pt>
                <c:pt idx="28">
                  <c:v>34</c:v>
                </c:pt>
                <c:pt idx="29">
                  <c:v>34.5</c:v>
                </c:pt>
                <c:pt idx="30">
                  <c:v>35</c:v>
                </c:pt>
                <c:pt idx="31">
                  <c:v>35.5</c:v>
                </c:pt>
                <c:pt idx="32">
                  <c:v>36</c:v>
                </c:pt>
                <c:pt idx="33">
                  <c:v>36.5</c:v>
                </c:pt>
                <c:pt idx="34">
                  <c:v>37</c:v>
                </c:pt>
                <c:pt idx="35">
                  <c:v>37.5</c:v>
                </c:pt>
                <c:pt idx="36">
                  <c:v>38</c:v>
                </c:pt>
                <c:pt idx="37">
                  <c:v>38.5</c:v>
                </c:pt>
                <c:pt idx="38">
                  <c:v>39</c:v>
                </c:pt>
                <c:pt idx="39">
                  <c:v>39.5</c:v>
                </c:pt>
                <c:pt idx="40">
                  <c:v>40</c:v>
                </c:pt>
                <c:pt idx="41">
                  <c:v>40.5</c:v>
                </c:pt>
                <c:pt idx="42">
                  <c:v>41</c:v>
                </c:pt>
                <c:pt idx="43">
                  <c:v>41.5</c:v>
                </c:pt>
                <c:pt idx="44">
                  <c:v>42</c:v>
                </c:pt>
                <c:pt idx="45">
                  <c:v>42.5</c:v>
                </c:pt>
                <c:pt idx="46">
                  <c:v>43</c:v>
                </c:pt>
                <c:pt idx="47">
                  <c:v>43.5</c:v>
                </c:pt>
                <c:pt idx="48">
                  <c:v>44</c:v>
                </c:pt>
                <c:pt idx="49">
                  <c:v>44.5</c:v>
                </c:pt>
                <c:pt idx="50">
                  <c:v>45</c:v>
                </c:pt>
                <c:pt idx="51">
                  <c:v>45.5</c:v>
                </c:pt>
                <c:pt idx="52">
                  <c:v>46</c:v>
                </c:pt>
                <c:pt idx="53">
                  <c:v>46.5</c:v>
                </c:pt>
                <c:pt idx="54">
                  <c:v>47</c:v>
                </c:pt>
                <c:pt idx="55">
                  <c:v>47.5</c:v>
                </c:pt>
                <c:pt idx="56">
                  <c:v>48</c:v>
                </c:pt>
                <c:pt idx="57">
                  <c:v>48.5</c:v>
                </c:pt>
                <c:pt idx="58">
                  <c:v>49</c:v>
                </c:pt>
                <c:pt idx="59">
                  <c:v>49.5</c:v>
                </c:pt>
                <c:pt idx="60">
                  <c:v>50</c:v>
                </c:pt>
                <c:pt idx="61">
                  <c:v>50.5</c:v>
                </c:pt>
                <c:pt idx="62">
                  <c:v>51</c:v>
                </c:pt>
                <c:pt idx="63">
                  <c:v>51.5</c:v>
                </c:pt>
                <c:pt idx="64">
                  <c:v>52</c:v>
                </c:pt>
                <c:pt idx="65">
                  <c:v>52.5</c:v>
                </c:pt>
                <c:pt idx="66">
                  <c:v>53</c:v>
                </c:pt>
                <c:pt idx="67">
                  <c:v>53.5</c:v>
                </c:pt>
                <c:pt idx="68">
                  <c:v>54</c:v>
                </c:pt>
                <c:pt idx="69">
                  <c:v>54.5</c:v>
                </c:pt>
                <c:pt idx="70">
                  <c:v>55</c:v>
                </c:pt>
                <c:pt idx="71">
                  <c:v>55.5</c:v>
                </c:pt>
                <c:pt idx="72">
                  <c:v>56</c:v>
                </c:pt>
                <c:pt idx="73">
                  <c:v>56.5</c:v>
                </c:pt>
                <c:pt idx="74">
                  <c:v>57</c:v>
                </c:pt>
                <c:pt idx="75">
                  <c:v>57.5</c:v>
                </c:pt>
                <c:pt idx="76">
                  <c:v>58</c:v>
                </c:pt>
                <c:pt idx="77">
                  <c:v>58.5</c:v>
                </c:pt>
                <c:pt idx="78">
                  <c:v>59</c:v>
                </c:pt>
                <c:pt idx="79">
                  <c:v>59.5</c:v>
                </c:pt>
                <c:pt idx="80">
                  <c:v>60</c:v>
                </c:pt>
                <c:pt idx="81">
                  <c:v>60.5</c:v>
                </c:pt>
                <c:pt idx="82">
                  <c:v>61</c:v>
                </c:pt>
                <c:pt idx="83">
                  <c:v>61.5</c:v>
                </c:pt>
                <c:pt idx="84">
                  <c:v>62</c:v>
                </c:pt>
                <c:pt idx="85">
                  <c:v>62.5</c:v>
                </c:pt>
                <c:pt idx="86">
                  <c:v>63</c:v>
                </c:pt>
                <c:pt idx="87">
                  <c:v>63.5</c:v>
                </c:pt>
                <c:pt idx="88">
                  <c:v>64</c:v>
                </c:pt>
                <c:pt idx="89">
                  <c:v>64.5</c:v>
                </c:pt>
                <c:pt idx="90">
                  <c:v>65</c:v>
                </c:pt>
                <c:pt idx="91">
                  <c:v>65.5</c:v>
                </c:pt>
                <c:pt idx="92">
                  <c:v>66</c:v>
                </c:pt>
                <c:pt idx="93">
                  <c:v>66.5</c:v>
                </c:pt>
                <c:pt idx="94">
                  <c:v>67</c:v>
                </c:pt>
                <c:pt idx="95">
                  <c:v>67.5</c:v>
                </c:pt>
                <c:pt idx="96">
                  <c:v>68</c:v>
                </c:pt>
                <c:pt idx="97">
                  <c:v>68.5</c:v>
                </c:pt>
                <c:pt idx="98">
                  <c:v>69</c:v>
                </c:pt>
                <c:pt idx="99">
                  <c:v>69.5</c:v>
                </c:pt>
                <c:pt idx="100">
                  <c:v>70</c:v>
                </c:pt>
                <c:pt idx="101">
                  <c:v>70.5</c:v>
                </c:pt>
                <c:pt idx="102">
                  <c:v>71</c:v>
                </c:pt>
                <c:pt idx="103">
                  <c:v>71.5</c:v>
                </c:pt>
                <c:pt idx="104">
                  <c:v>72</c:v>
                </c:pt>
                <c:pt idx="105">
                  <c:v>72.5</c:v>
                </c:pt>
                <c:pt idx="106">
                  <c:v>73</c:v>
                </c:pt>
                <c:pt idx="107">
                  <c:v>73.5</c:v>
                </c:pt>
                <c:pt idx="108">
                  <c:v>74</c:v>
                </c:pt>
                <c:pt idx="109">
                  <c:v>74.5</c:v>
                </c:pt>
                <c:pt idx="110">
                  <c:v>75</c:v>
                </c:pt>
                <c:pt idx="111">
                  <c:v>75.5</c:v>
                </c:pt>
                <c:pt idx="112">
                  <c:v>76</c:v>
                </c:pt>
                <c:pt idx="113">
                  <c:v>76.5</c:v>
                </c:pt>
                <c:pt idx="114">
                  <c:v>77</c:v>
                </c:pt>
                <c:pt idx="115">
                  <c:v>77.5</c:v>
                </c:pt>
                <c:pt idx="116">
                  <c:v>78</c:v>
                </c:pt>
                <c:pt idx="117">
                  <c:v>78.5</c:v>
                </c:pt>
                <c:pt idx="118">
                  <c:v>79</c:v>
                </c:pt>
                <c:pt idx="119">
                  <c:v>79.5</c:v>
                </c:pt>
                <c:pt idx="120">
                  <c:v>80</c:v>
                </c:pt>
                <c:pt idx="121">
                  <c:v>80.5</c:v>
                </c:pt>
                <c:pt idx="122">
                  <c:v>81</c:v>
                </c:pt>
                <c:pt idx="123">
                  <c:v>81.5</c:v>
                </c:pt>
                <c:pt idx="124">
                  <c:v>82</c:v>
                </c:pt>
                <c:pt idx="125">
                  <c:v>82.5</c:v>
                </c:pt>
                <c:pt idx="126">
                  <c:v>83</c:v>
                </c:pt>
                <c:pt idx="127">
                  <c:v>83.5</c:v>
                </c:pt>
                <c:pt idx="128">
                  <c:v>84</c:v>
                </c:pt>
                <c:pt idx="129">
                  <c:v>84.5</c:v>
                </c:pt>
                <c:pt idx="130">
                  <c:v>85</c:v>
                </c:pt>
                <c:pt idx="131">
                  <c:v>85.5</c:v>
                </c:pt>
                <c:pt idx="132">
                  <c:v>86</c:v>
                </c:pt>
                <c:pt idx="133">
                  <c:v>86.5</c:v>
                </c:pt>
                <c:pt idx="134">
                  <c:v>87</c:v>
                </c:pt>
                <c:pt idx="135">
                  <c:v>87.5</c:v>
                </c:pt>
                <c:pt idx="136">
                  <c:v>88</c:v>
                </c:pt>
                <c:pt idx="137">
                  <c:v>88.5</c:v>
                </c:pt>
                <c:pt idx="138">
                  <c:v>89</c:v>
                </c:pt>
                <c:pt idx="139">
                  <c:v>89.5</c:v>
                </c:pt>
                <c:pt idx="140">
                  <c:v>90</c:v>
                </c:pt>
                <c:pt idx="141">
                  <c:v>90.5</c:v>
                </c:pt>
                <c:pt idx="142">
                  <c:v>91</c:v>
                </c:pt>
                <c:pt idx="143">
                  <c:v>91.5</c:v>
                </c:pt>
                <c:pt idx="144">
                  <c:v>92</c:v>
                </c:pt>
                <c:pt idx="145">
                  <c:v>92.5</c:v>
                </c:pt>
                <c:pt idx="146">
                  <c:v>93</c:v>
                </c:pt>
                <c:pt idx="147">
                  <c:v>93.5</c:v>
                </c:pt>
                <c:pt idx="148">
                  <c:v>94</c:v>
                </c:pt>
                <c:pt idx="149">
                  <c:v>94.5</c:v>
                </c:pt>
                <c:pt idx="150">
                  <c:v>95</c:v>
                </c:pt>
                <c:pt idx="151">
                  <c:v>95.5</c:v>
                </c:pt>
                <c:pt idx="152">
                  <c:v>96</c:v>
                </c:pt>
                <c:pt idx="153">
                  <c:v>96.5</c:v>
                </c:pt>
                <c:pt idx="154">
                  <c:v>97</c:v>
                </c:pt>
                <c:pt idx="155">
                  <c:v>97.5</c:v>
                </c:pt>
                <c:pt idx="156">
                  <c:v>98</c:v>
                </c:pt>
                <c:pt idx="157">
                  <c:v>98.5</c:v>
                </c:pt>
                <c:pt idx="158">
                  <c:v>99</c:v>
                </c:pt>
                <c:pt idx="159">
                  <c:v>99.5</c:v>
                </c:pt>
                <c:pt idx="160">
                  <c:v>100</c:v>
                </c:pt>
                <c:pt idx="161">
                  <c:v>100.5</c:v>
                </c:pt>
                <c:pt idx="162">
                  <c:v>101</c:v>
                </c:pt>
                <c:pt idx="163">
                  <c:v>101.5</c:v>
                </c:pt>
                <c:pt idx="164">
                  <c:v>102</c:v>
                </c:pt>
                <c:pt idx="165">
                  <c:v>102.5</c:v>
                </c:pt>
                <c:pt idx="166">
                  <c:v>103</c:v>
                </c:pt>
                <c:pt idx="167">
                  <c:v>103.5</c:v>
                </c:pt>
                <c:pt idx="168">
                  <c:v>104</c:v>
                </c:pt>
                <c:pt idx="169">
                  <c:v>104.5</c:v>
                </c:pt>
                <c:pt idx="170">
                  <c:v>105</c:v>
                </c:pt>
                <c:pt idx="171">
                  <c:v>105.5</c:v>
                </c:pt>
                <c:pt idx="172">
                  <c:v>106</c:v>
                </c:pt>
                <c:pt idx="173">
                  <c:v>106.5</c:v>
                </c:pt>
                <c:pt idx="174">
                  <c:v>107</c:v>
                </c:pt>
                <c:pt idx="175">
                  <c:v>107.5</c:v>
                </c:pt>
                <c:pt idx="176">
                  <c:v>108</c:v>
                </c:pt>
                <c:pt idx="177">
                  <c:v>108.5</c:v>
                </c:pt>
                <c:pt idx="178">
                  <c:v>109</c:v>
                </c:pt>
                <c:pt idx="179">
                  <c:v>109.5</c:v>
                </c:pt>
                <c:pt idx="180">
                  <c:v>110</c:v>
                </c:pt>
                <c:pt idx="181">
                  <c:v>110.5</c:v>
                </c:pt>
                <c:pt idx="182">
                  <c:v>111</c:v>
                </c:pt>
                <c:pt idx="183">
                  <c:v>111.5</c:v>
                </c:pt>
                <c:pt idx="184">
                  <c:v>112</c:v>
                </c:pt>
                <c:pt idx="185">
                  <c:v>112.5</c:v>
                </c:pt>
                <c:pt idx="186">
                  <c:v>113</c:v>
                </c:pt>
                <c:pt idx="187">
                  <c:v>113.5</c:v>
                </c:pt>
                <c:pt idx="188">
                  <c:v>114</c:v>
                </c:pt>
                <c:pt idx="189">
                  <c:v>114.5</c:v>
                </c:pt>
                <c:pt idx="190">
                  <c:v>115</c:v>
                </c:pt>
                <c:pt idx="191">
                  <c:v>115.5</c:v>
                </c:pt>
                <c:pt idx="192">
                  <c:v>116</c:v>
                </c:pt>
                <c:pt idx="193">
                  <c:v>116.5</c:v>
                </c:pt>
                <c:pt idx="194">
                  <c:v>117</c:v>
                </c:pt>
                <c:pt idx="195">
                  <c:v>117.5</c:v>
                </c:pt>
                <c:pt idx="196">
                  <c:v>118</c:v>
                </c:pt>
                <c:pt idx="197">
                  <c:v>118.5</c:v>
                </c:pt>
                <c:pt idx="198">
                  <c:v>119</c:v>
                </c:pt>
                <c:pt idx="199">
                  <c:v>119.5</c:v>
                </c:pt>
                <c:pt idx="200">
                  <c:v>120</c:v>
                </c:pt>
                <c:pt idx="201">
                  <c:v>120.5</c:v>
                </c:pt>
                <c:pt idx="202">
                  <c:v>121</c:v>
                </c:pt>
                <c:pt idx="203">
                  <c:v>121.5</c:v>
                </c:pt>
                <c:pt idx="204">
                  <c:v>122</c:v>
                </c:pt>
                <c:pt idx="205">
                  <c:v>122.5</c:v>
                </c:pt>
                <c:pt idx="206">
                  <c:v>123</c:v>
                </c:pt>
                <c:pt idx="207">
                  <c:v>123.5</c:v>
                </c:pt>
                <c:pt idx="208">
                  <c:v>124</c:v>
                </c:pt>
                <c:pt idx="209">
                  <c:v>124.5</c:v>
                </c:pt>
                <c:pt idx="210">
                  <c:v>125</c:v>
                </c:pt>
                <c:pt idx="211">
                  <c:v>125.5</c:v>
                </c:pt>
                <c:pt idx="212">
                  <c:v>126</c:v>
                </c:pt>
                <c:pt idx="213">
                  <c:v>126.5</c:v>
                </c:pt>
                <c:pt idx="214">
                  <c:v>127</c:v>
                </c:pt>
                <c:pt idx="215">
                  <c:v>127.5</c:v>
                </c:pt>
                <c:pt idx="216">
                  <c:v>128</c:v>
                </c:pt>
                <c:pt idx="217">
                  <c:v>128.5</c:v>
                </c:pt>
                <c:pt idx="218">
                  <c:v>129</c:v>
                </c:pt>
                <c:pt idx="219">
                  <c:v>129.5</c:v>
                </c:pt>
                <c:pt idx="220">
                  <c:v>130</c:v>
                </c:pt>
                <c:pt idx="221">
                  <c:v>130.5</c:v>
                </c:pt>
                <c:pt idx="222">
                  <c:v>131</c:v>
                </c:pt>
                <c:pt idx="223">
                  <c:v>131.5</c:v>
                </c:pt>
                <c:pt idx="224">
                  <c:v>132</c:v>
                </c:pt>
                <c:pt idx="225">
                  <c:v>132.5</c:v>
                </c:pt>
                <c:pt idx="226">
                  <c:v>133</c:v>
                </c:pt>
                <c:pt idx="227">
                  <c:v>133.5</c:v>
                </c:pt>
                <c:pt idx="228">
                  <c:v>134</c:v>
                </c:pt>
                <c:pt idx="229">
                  <c:v>134.5</c:v>
                </c:pt>
                <c:pt idx="230">
                  <c:v>135</c:v>
                </c:pt>
                <c:pt idx="231">
                  <c:v>135.5</c:v>
                </c:pt>
                <c:pt idx="232">
                  <c:v>136</c:v>
                </c:pt>
                <c:pt idx="233">
                  <c:v>136.5</c:v>
                </c:pt>
                <c:pt idx="234">
                  <c:v>137</c:v>
                </c:pt>
                <c:pt idx="235">
                  <c:v>137.5</c:v>
                </c:pt>
                <c:pt idx="236">
                  <c:v>138</c:v>
                </c:pt>
                <c:pt idx="237">
                  <c:v>138.5</c:v>
                </c:pt>
                <c:pt idx="238">
                  <c:v>139</c:v>
                </c:pt>
                <c:pt idx="239">
                  <c:v>139.5</c:v>
                </c:pt>
                <c:pt idx="240">
                  <c:v>140</c:v>
                </c:pt>
                <c:pt idx="241">
                  <c:v>140.5</c:v>
                </c:pt>
                <c:pt idx="242">
                  <c:v>141</c:v>
                </c:pt>
                <c:pt idx="243">
                  <c:v>141.5</c:v>
                </c:pt>
                <c:pt idx="244">
                  <c:v>142</c:v>
                </c:pt>
                <c:pt idx="245">
                  <c:v>142.5</c:v>
                </c:pt>
                <c:pt idx="246">
                  <c:v>143</c:v>
                </c:pt>
                <c:pt idx="247">
                  <c:v>143.5</c:v>
                </c:pt>
                <c:pt idx="248">
                  <c:v>144</c:v>
                </c:pt>
                <c:pt idx="249">
                  <c:v>144.5</c:v>
                </c:pt>
                <c:pt idx="250">
                  <c:v>145</c:v>
                </c:pt>
                <c:pt idx="251">
                  <c:v>145.5</c:v>
                </c:pt>
                <c:pt idx="252">
                  <c:v>146</c:v>
                </c:pt>
                <c:pt idx="253">
                  <c:v>146.5</c:v>
                </c:pt>
                <c:pt idx="254">
                  <c:v>147</c:v>
                </c:pt>
                <c:pt idx="255">
                  <c:v>147.5</c:v>
                </c:pt>
                <c:pt idx="256">
                  <c:v>148</c:v>
                </c:pt>
                <c:pt idx="257">
                  <c:v>148.5</c:v>
                </c:pt>
                <c:pt idx="258">
                  <c:v>149</c:v>
                </c:pt>
                <c:pt idx="259">
                  <c:v>149.5</c:v>
                </c:pt>
                <c:pt idx="260">
                  <c:v>150</c:v>
                </c:pt>
                <c:pt idx="261">
                  <c:v>150.5</c:v>
                </c:pt>
                <c:pt idx="262">
                  <c:v>151</c:v>
                </c:pt>
                <c:pt idx="263">
                  <c:v>151.5</c:v>
                </c:pt>
                <c:pt idx="264">
                  <c:v>152</c:v>
                </c:pt>
                <c:pt idx="265">
                  <c:v>152.5</c:v>
                </c:pt>
                <c:pt idx="266">
                  <c:v>153</c:v>
                </c:pt>
                <c:pt idx="267">
                  <c:v>153.5</c:v>
                </c:pt>
                <c:pt idx="268">
                  <c:v>154</c:v>
                </c:pt>
                <c:pt idx="269">
                  <c:v>154.5</c:v>
                </c:pt>
                <c:pt idx="270">
                  <c:v>155</c:v>
                </c:pt>
                <c:pt idx="271">
                  <c:v>155.5</c:v>
                </c:pt>
                <c:pt idx="272">
                  <c:v>156</c:v>
                </c:pt>
                <c:pt idx="273">
                  <c:v>156.5</c:v>
                </c:pt>
                <c:pt idx="274">
                  <c:v>157</c:v>
                </c:pt>
                <c:pt idx="275">
                  <c:v>157.5</c:v>
                </c:pt>
                <c:pt idx="276">
                  <c:v>158</c:v>
                </c:pt>
                <c:pt idx="277">
                  <c:v>158.5</c:v>
                </c:pt>
                <c:pt idx="278">
                  <c:v>159</c:v>
                </c:pt>
                <c:pt idx="279">
                  <c:v>159.5</c:v>
                </c:pt>
                <c:pt idx="280">
                  <c:v>160</c:v>
                </c:pt>
                <c:pt idx="281">
                  <c:v>160.5</c:v>
                </c:pt>
                <c:pt idx="282">
                  <c:v>161</c:v>
                </c:pt>
                <c:pt idx="283">
                  <c:v>161.5</c:v>
                </c:pt>
                <c:pt idx="284">
                  <c:v>162</c:v>
                </c:pt>
                <c:pt idx="285">
                  <c:v>162.5</c:v>
                </c:pt>
                <c:pt idx="286">
                  <c:v>163</c:v>
                </c:pt>
                <c:pt idx="287">
                  <c:v>163.5</c:v>
                </c:pt>
                <c:pt idx="288">
                  <c:v>164</c:v>
                </c:pt>
                <c:pt idx="289">
                  <c:v>164.5</c:v>
                </c:pt>
                <c:pt idx="290">
                  <c:v>165</c:v>
                </c:pt>
                <c:pt idx="291">
                  <c:v>165.5</c:v>
                </c:pt>
                <c:pt idx="292">
                  <c:v>166</c:v>
                </c:pt>
                <c:pt idx="293">
                  <c:v>166.5</c:v>
                </c:pt>
                <c:pt idx="294">
                  <c:v>167</c:v>
                </c:pt>
                <c:pt idx="295">
                  <c:v>167.5</c:v>
                </c:pt>
                <c:pt idx="296">
                  <c:v>168</c:v>
                </c:pt>
                <c:pt idx="297">
                  <c:v>168.5</c:v>
                </c:pt>
                <c:pt idx="298">
                  <c:v>169</c:v>
                </c:pt>
                <c:pt idx="299">
                  <c:v>169.5</c:v>
                </c:pt>
                <c:pt idx="300">
                  <c:v>170</c:v>
                </c:pt>
                <c:pt idx="301">
                  <c:v>170.5</c:v>
                </c:pt>
                <c:pt idx="302">
                  <c:v>171</c:v>
                </c:pt>
                <c:pt idx="303">
                  <c:v>171.5</c:v>
                </c:pt>
                <c:pt idx="304">
                  <c:v>172</c:v>
                </c:pt>
                <c:pt idx="305">
                  <c:v>172.5</c:v>
                </c:pt>
                <c:pt idx="306">
                  <c:v>173</c:v>
                </c:pt>
                <c:pt idx="307">
                  <c:v>173.5</c:v>
                </c:pt>
                <c:pt idx="308">
                  <c:v>174</c:v>
                </c:pt>
                <c:pt idx="309">
                  <c:v>174.5</c:v>
                </c:pt>
                <c:pt idx="310">
                  <c:v>175</c:v>
                </c:pt>
                <c:pt idx="311">
                  <c:v>175.5</c:v>
                </c:pt>
                <c:pt idx="312">
                  <c:v>176</c:v>
                </c:pt>
                <c:pt idx="313">
                  <c:v>176.5</c:v>
                </c:pt>
                <c:pt idx="314">
                  <c:v>177</c:v>
                </c:pt>
                <c:pt idx="315">
                  <c:v>177.5</c:v>
                </c:pt>
                <c:pt idx="316">
                  <c:v>178</c:v>
                </c:pt>
                <c:pt idx="317">
                  <c:v>178.5</c:v>
                </c:pt>
                <c:pt idx="318">
                  <c:v>179</c:v>
                </c:pt>
                <c:pt idx="319">
                  <c:v>179.5</c:v>
                </c:pt>
                <c:pt idx="320">
                  <c:v>180</c:v>
                </c:pt>
                <c:pt idx="321">
                  <c:v>180.5</c:v>
                </c:pt>
                <c:pt idx="322">
                  <c:v>181</c:v>
                </c:pt>
                <c:pt idx="323">
                  <c:v>181.5</c:v>
                </c:pt>
                <c:pt idx="324">
                  <c:v>182</c:v>
                </c:pt>
                <c:pt idx="325">
                  <c:v>182.5</c:v>
                </c:pt>
                <c:pt idx="326">
                  <c:v>183</c:v>
                </c:pt>
                <c:pt idx="327">
                  <c:v>183.5</c:v>
                </c:pt>
                <c:pt idx="328">
                  <c:v>184</c:v>
                </c:pt>
                <c:pt idx="329">
                  <c:v>184.5</c:v>
                </c:pt>
                <c:pt idx="330">
                  <c:v>185</c:v>
                </c:pt>
                <c:pt idx="331">
                  <c:v>185.5</c:v>
                </c:pt>
                <c:pt idx="332">
                  <c:v>186</c:v>
                </c:pt>
                <c:pt idx="333">
                  <c:v>186.5</c:v>
                </c:pt>
                <c:pt idx="334">
                  <c:v>187</c:v>
                </c:pt>
                <c:pt idx="335">
                  <c:v>187.5</c:v>
                </c:pt>
                <c:pt idx="336">
                  <c:v>188</c:v>
                </c:pt>
                <c:pt idx="337">
                  <c:v>188.5</c:v>
                </c:pt>
                <c:pt idx="338">
                  <c:v>189</c:v>
                </c:pt>
                <c:pt idx="339">
                  <c:v>189.5</c:v>
                </c:pt>
                <c:pt idx="340">
                  <c:v>190</c:v>
                </c:pt>
                <c:pt idx="341">
                  <c:v>190.5</c:v>
                </c:pt>
                <c:pt idx="342">
                  <c:v>191</c:v>
                </c:pt>
                <c:pt idx="343">
                  <c:v>191.5</c:v>
                </c:pt>
                <c:pt idx="344">
                  <c:v>192</c:v>
                </c:pt>
                <c:pt idx="345">
                  <c:v>192.5</c:v>
                </c:pt>
                <c:pt idx="346">
                  <c:v>193</c:v>
                </c:pt>
                <c:pt idx="347">
                  <c:v>193.5</c:v>
                </c:pt>
                <c:pt idx="348">
                  <c:v>194</c:v>
                </c:pt>
                <c:pt idx="349">
                  <c:v>194.5</c:v>
                </c:pt>
                <c:pt idx="350">
                  <c:v>195</c:v>
                </c:pt>
                <c:pt idx="351">
                  <c:v>195.5</c:v>
                </c:pt>
                <c:pt idx="352">
                  <c:v>196</c:v>
                </c:pt>
                <c:pt idx="353">
                  <c:v>196.5</c:v>
                </c:pt>
                <c:pt idx="354">
                  <c:v>197</c:v>
                </c:pt>
                <c:pt idx="355">
                  <c:v>197.5</c:v>
                </c:pt>
                <c:pt idx="356">
                  <c:v>198</c:v>
                </c:pt>
                <c:pt idx="357">
                  <c:v>198.5</c:v>
                </c:pt>
                <c:pt idx="358">
                  <c:v>199</c:v>
                </c:pt>
                <c:pt idx="359">
                  <c:v>199.5</c:v>
                </c:pt>
                <c:pt idx="360">
                  <c:v>200</c:v>
                </c:pt>
                <c:pt idx="361">
                  <c:v>200.5</c:v>
                </c:pt>
                <c:pt idx="362">
                  <c:v>201</c:v>
                </c:pt>
                <c:pt idx="363">
                  <c:v>201.5</c:v>
                </c:pt>
                <c:pt idx="364">
                  <c:v>202</c:v>
                </c:pt>
                <c:pt idx="365">
                  <c:v>202.5</c:v>
                </c:pt>
                <c:pt idx="366">
                  <c:v>203</c:v>
                </c:pt>
                <c:pt idx="367">
                  <c:v>203.5</c:v>
                </c:pt>
                <c:pt idx="368">
                  <c:v>204</c:v>
                </c:pt>
                <c:pt idx="369">
                  <c:v>204.5</c:v>
                </c:pt>
                <c:pt idx="370">
                  <c:v>205</c:v>
                </c:pt>
                <c:pt idx="371">
                  <c:v>205.5</c:v>
                </c:pt>
                <c:pt idx="372">
                  <c:v>206</c:v>
                </c:pt>
                <c:pt idx="373">
                  <c:v>206.5</c:v>
                </c:pt>
                <c:pt idx="374">
                  <c:v>207</c:v>
                </c:pt>
                <c:pt idx="375">
                  <c:v>207.5</c:v>
                </c:pt>
                <c:pt idx="376">
                  <c:v>208</c:v>
                </c:pt>
                <c:pt idx="377">
                  <c:v>208.5</c:v>
                </c:pt>
                <c:pt idx="378">
                  <c:v>209</c:v>
                </c:pt>
                <c:pt idx="379">
                  <c:v>209.5</c:v>
                </c:pt>
                <c:pt idx="380">
                  <c:v>210</c:v>
                </c:pt>
                <c:pt idx="381">
                  <c:v>210.5</c:v>
                </c:pt>
                <c:pt idx="382">
                  <c:v>211</c:v>
                </c:pt>
                <c:pt idx="383">
                  <c:v>211.5</c:v>
                </c:pt>
                <c:pt idx="384">
                  <c:v>212</c:v>
                </c:pt>
                <c:pt idx="385">
                  <c:v>212.5</c:v>
                </c:pt>
                <c:pt idx="386">
                  <c:v>213</c:v>
                </c:pt>
                <c:pt idx="387">
                  <c:v>213.5</c:v>
                </c:pt>
                <c:pt idx="388">
                  <c:v>214</c:v>
                </c:pt>
                <c:pt idx="389">
                  <c:v>214.5</c:v>
                </c:pt>
                <c:pt idx="390">
                  <c:v>215</c:v>
                </c:pt>
                <c:pt idx="391">
                  <c:v>215.5</c:v>
                </c:pt>
                <c:pt idx="392">
                  <c:v>216</c:v>
                </c:pt>
                <c:pt idx="393">
                  <c:v>216.5</c:v>
                </c:pt>
                <c:pt idx="394">
                  <c:v>217</c:v>
                </c:pt>
                <c:pt idx="395">
                  <c:v>217.5</c:v>
                </c:pt>
                <c:pt idx="396">
                  <c:v>218</c:v>
                </c:pt>
                <c:pt idx="397">
                  <c:v>218.5</c:v>
                </c:pt>
                <c:pt idx="398">
                  <c:v>219</c:v>
                </c:pt>
                <c:pt idx="399">
                  <c:v>219.5</c:v>
                </c:pt>
                <c:pt idx="400">
                  <c:v>220</c:v>
                </c:pt>
                <c:pt idx="401">
                  <c:v>220.5</c:v>
                </c:pt>
                <c:pt idx="402">
                  <c:v>221</c:v>
                </c:pt>
                <c:pt idx="403">
                  <c:v>221.5</c:v>
                </c:pt>
                <c:pt idx="404">
                  <c:v>222</c:v>
                </c:pt>
                <c:pt idx="405">
                  <c:v>222.5</c:v>
                </c:pt>
                <c:pt idx="406">
                  <c:v>223</c:v>
                </c:pt>
                <c:pt idx="407">
                  <c:v>223.5</c:v>
                </c:pt>
                <c:pt idx="408">
                  <c:v>224</c:v>
                </c:pt>
                <c:pt idx="409">
                  <c:v>224.5</c:v>
                </c:pt>
                <c:pt idx="410">
                  <c:v>225</c:v>
                </c:pt>
                <c:pt idx="411">
                  <c:v>225.5</c:v>
                </c:pt>
                <c:pt idx="412">
                  <c:v>226</c:v>
                </c:pt>
                <c:pt idx="413">
                  <c:v>226.5</c:v>
                </c:pt>
                <c:pt idx="414">
                  <c:v>227</c:v>
                </c:pt>
                <c:pt idx="415">
                  <c:v>227.5</c:v>
                </c:pt>
                <c:pt idx="416">
                  <c:v>228</c:v>
                </c:pt>
                <c:pt idx="417">
                  <c:v>228.5</c:v>
                </c:pt>
                <c:pt idx="418">
                  <c:v>229</c:v>
                </c:pt>
                <c:pt idx="419">
                  <c:v>229.5</c:v>
                </c:pt>
                <c:pt idx="420">
                  <c:v>230</c:v>
                </c:pt>
                <c:pt idx="421">
                  <c:v>230.5</c:v>
                </c:pt>
                <c:pt idx="422">
                  <c:v>231</c:v>
                </c:pt>
                <c:pt idx="423">
                  <c:v>231.5</c:v>
                </c:pt>
                <c:pt idx="424">
                  <c:v>232</c:v>
                </c:pt>
                <c:pt idx="425">
                  <c:v>232.5</c:v>
                </c:pt>
                <c:pt idx="426">
                  <c:v>233</c:v>
                </c:pt>
                <c:pt idx="427">
                  <c:v>233.5</c:v>
                </c:pt>
                <c:pt idx="428">
                  <c:v>234</c:v>
                </c:pt>
                <c:pt idx="429">
                  <c:v>234.5</c:v>
                </c:pt>
                <c:pt idx="430">
                  <c:v>235</c:v>
                </c:pt>
                <c:pt idx="431">
                  <c:v>235.5</c:v>
                </c:pt>
                <c:pt idx="432">
                  <c:v>236</c:v>
                </c:pt>
                <c:pt idx="433">
                  <c:v>236.5</c:v>
                </c:pt>
                <c:pt idx="434">
                  <c:v>237</c:v>
                </c:pt>
                <c:pt idx="435">
                  <c:v>237.5</c:v>
                </c:pt>
                <c:pt idx="436">
                  <c:v>238</c:v>
                </c:pt>
                <c:pt idx="437">
                  <c:v>238.5</c:v>
                </c:pt>
                <c:pt idx="438">
                  <c:v>239</c:v>
                </c:pt>
                <c:pt idx="439">
                  <c:v>239.5</c:v>
                </c:pt>
                <c:pt idx="440">
                  <c:v>240</c:v>
                </c:pt>
                <c:pt idx="441">
                  <c:v>240.5</c:v>
                </c:pt>
                <c:pt idx="442">
                  <c:v>241</c:v>
                </c:pt>
                <c:pt idx="443">
                  <c:v>241.5</c:v>
                </c:pt>
                <c:pt idx="444">
                  <c:v>242</c:v>
                </c:pt>
                <c:pt idx="445">
                  <c:v>242.5</c:v>
                </c:pt>
                <c:pt idx="446">
                  <c:v>243</c:v>
                </c:pt>
                <c:pt idx="447">
                  <c:v>243.5</c:v>
                </c:pt>
                <c:pt idx="448">
                  <c:v>244</c:v>
                </c:pt>
                <c:pt idx="449">
                  <c:v>244.5</c:v>
                </c:pt>
                <c:pt idx="450">
                  <c:v>245</c:v>
                </c:pt>
                <c:pt idx="451">
                  <c:v>245.5</c:v>
                </c:pt>
                <c:pt idx="452">
                  <c:v>246</c:v>
                </c:pt>
                <c:pt idx="453">
                  <c:v>246.5</c:v>
                </c:pt>
                <c:pt idx="454">
                  <c:v>247</c:v>
                </c:pt>
                <c:pt idx="455">
                  <c:v>247.5</c:v>
                </c:pt>
                <c:pt idx="456">
                  <c:v>248</c:v>
                </c:pt>
                <c:pt idx="457">
                  <c:v>248.5</c:v>
                </c:pt>
                <c:pt idx="458">
                  <c:v>249</c:v>
                </c:pt>
                <c:pt idx="459">
                  <c:v>249.5</c:v>
                </c:pt>
                <c:pt idx="460">
                  <c:v>250</c:v>
                </c:pt>
                <c:pt idx="461">
                  <c:v>250.5</c:v>
                </c:pt>
                <c:pt idx="462">
                  <c:v>251</c:v>
                </c:pt>
                <c:pt idx="463">
                  <c:v>251.5</c:v>
                </c:pt>
                <c:pt idx="464">
                  <c:v>252</c:v>
                </c:pt>
                <c:pt idx="465">
                  <c:v>252.5</c:v>
                </c:pt>
                <c:pt idx="466">
                  <c:v>253</c:v>
                </c:pt>
                <c:pt idx="467">
                  <c:v>253.5</c:v>
                </c:pt>
                <c:pt idx="468">
                  <c:v>254</c:v>
                </c:pt>
                <c:pt idx="469">
                  <c:v>254.5</c:v>
                </c:pt>
                <c:pt idx="470">
                  <c:v>255</c:v>
                </c:pt>
                <c:pt idx="471">
                  <c:v>255.5</c:v>
                </c:pt>
                <c:pt idx="472">
                  <c:v>256</c:v>
                </c:pt>
                <c:pt idx="473">
                  <c:v>256.5</c:v>
                </c:pt>
                <c:pt idx="474">
                  <c:v>257</c:v>
                </c:pt>
                <c:pt idx="475">
                  <c:v>257.5</c:v>
                </c:pt>
                <c:pt idx="476">
                  <c:v>258</c:v>
                </c:pt>
                <c:pt idx="477">
                  <c:v>258.5</c:v>
                </c:pt>
                <c:pt idx="478">
                  <c:v>259</c:v>
                </c:pt>
                <c:pt idx="479">
                  <c:v>259.5</c:v>
                </c:pt>
                <c:pt idx="480">
                  <c:v>260</c:v>
                </c:pt>
                <c:pt idx="481">
                  <c:v>260.5</c:v>
                </c:pt>
                <c:pt idx="482">
                  <c:v>261</c:v>
                </c:pt>
                <c:pt idx="483">
                  <c:v>261.5</c:v>
                </c:pt>
                <c:pt idx="484">
                  <c:v>262</c:v>
                </c:pt>
                <c:pt idx="485">
                  <c:v>262.5</c:v>
                </c:pt>
                <c:pt idx="486">
                  <c:v>263</c:v>
                </c:pt>
                <c:pt idx="487">
                  <c:v>263.5</c:v>
                </c:pt>
                <c:pt idx="488">
                  <c:v>264</c:v>
                </c:pt>
                <c:pt idx="489">
                  <c:v>264.5</c:v>
                </c:pt>
                <c:pt idx="490">
                  <c:v>265</c:v>
                </c:pt>
                <c:pt idx="491">
                  <c:v>265.5</c:v>
                </c:pt>
                <c:pt idx="492">
                  <c:v>266</c:v>
                </c:pt>
                <c:pt idx="493">
                  <c:v>266.5</c:v>
                </c:pt>
                <c:pt idx="494">
                  <c:v>267</c:v>
                </c:pt>
                <c:pt idx="495">
                  <c:v>267.5</c:v>
                </c:pt>
                <c:pt idx="496">
                  <c:v>268</c:v>
                </c:pt>
                <c:pt idx="497">
                  <c:v>268.5</c:v>
                </c:pt>
                <c:pt idx="498">
                  <c:v>269</c:v>
                </c:pt>
                <c:pt idx="499">
                  <c:v>269.5</c:v>
                </c:pt>
                <c:pt idx="500">
                  <c:v>270</c:v>
                </c:pt>
                <c:pt idx="501">
                  <c:v>270.5</c:v>
                </c:pt>
                <c:pt idx="502">
                  <c:v>271</c:v>
                </c:pt>
                <c:pt idx="503">
                  <c:v>271.5</c:v>
                </c:pt>
                <c:pt idx="504">
                  <c:v>272</c:v>
                </c:pt>
                <c:pt idx="505">
                  <c:v>272.5</c:v>
                </c:pt>
                <c:pt idx="506">
                  <c:v>273</c:v>
                </c:pt>
                <c:pt idx="507">
                  <c:v>273.5</c:v>
                </c:pt>
                <c:pt idx="508">
                  <c:v>274</c:v>
                </c:pt>
                <c:pt idx="509">
                  <c:v>274.5</c:v>
                </c:pt>
                <c:pt idx="510">
                  <c:v>275</c:v>
                </c:pt>
                <c:pt idx="511">
                  <c:v>275.5</c:v>
                </c:pt>
                <c:pt idx="512">
                  <c:v>276</c:v>
                </c:pt>
                <c:pt idx="513">
                  <c:v>276.5</c:v>
                </c:pt>
                <c:pt idx="514">
                  <c:v>277</c:v>
                </c:pt>
                <c:pt idx="515">
                  <c:v>277.5</c:v>
                </c:pt>
                <c:pt idx="516">
                  <c:v>278</c:v>
                </c:pt>
                <c:pt idx="517">
                  <c:v>278.5</c:v>
                </c:pt>
                <c:pt idx="518">
                  <c:v>279</c:v>
                </c:pt>
                <c:pt idx="519">
                  <c:v>279.5</c:v>
                </c:pt>
                <c:pt idx="520">
                  <c:v>280</c:v>
                </c:pt>
                <c:pt idx="521">
                  <c:v>280.5</c:v>
                </c:pt>
                <c:pt idx="522">
                  <c:v>281</c:v>
                </c:pt>
                <c:pt idx="523">
                  <c:v>281.5</c:v>
                </c:pt>
                <c:pt idx="524">
                  <c:v>282</c:v>
                </c:pt>
                <c:pt idx="525">
                  <c:v>282.5</c:v>
                </c:pt>
                <c:pt idx="526">
                  <c:v>283</c:v>
                </c:pt>
                <c:pt idx="527">
                  <c:v>283.5</c:v>
                </c:pt>
                <c:pt idx="528">
                  <c:v>284</c:v>
                </c:pt>
                <c:pt idx="529">
                  <c:v>284.5</c:v>
                </c:pt>
                <c:pt idx="530">
                  <c:v>285</c:v>
                </c:pt>
                <c:pt idx="531">
                  <c:v>285.5</c:v>
                </c:pt>
                <c:pt idx="532">
                  <c:v>286</c:v>
                </c:pt>
                <c:pt idx="533">
                  <c:v>286.5</c:v>
                </c:pt>
                <c:pt idx="534">
                  <c:v>287</c:v>
                </c:pt>
                <c:pt idx="535">
                  <c:v>287.5</c:v>
                </c:pt>
                <c:pt idx="536">
                  <c:v>288</c:v>
                </c:pt>
                <c:pt idx="537">
                  <c:v>288.5</c:v>
                </c:pt>
                <c:pt idx="538">
                  <c:v>289</c:v>
                </c:pt>
                <c:pt idx="539">
                  <c:v>289.5</c:v>
                </c:pt>
                <c:pt idx="540">
                  <c:v>290</c:v>
                </c:pt>
                <c:pt idx="541">
                  <c:v>290.5</c:v>
                </c:pt>
                <c:pt idx="542">
                  <c:v>291</c:v>
                </c:pt>
                <c:pt idx="543">
                  <c:v>291.5</c:v>
                </c:pt>
                <c:pt idx="544">
                  <c:v>292</c:v>
                </c:pt>
                <c:pt idx="545">
                  <c:v>292.5</c:v>
                </c:pt>
                <c:pt idx="546">
                  <c:v>293</c:v>
                </c:pt>
                <c:pt idx="547">
                  <c:v>293.5</c:v>
                </c:pt>
                <c:pt idx="548">
                  <c:v>294</c:v>
                </c:pt>
                <c:pt idx="549">
                  <c:v>294.5</c:v>
                </c:pt>
                <c:pt idx="550">
                  <c:v>295</c:v>
                </c:pt>
                <c:pt idx="551">
                  <c:v>295.5</c:v>
                </c:pt>
                <c:pt idx="552">
                  <c:v>296</c:v>
                </c:pt>
                <c:pt idx="553">
                  <c:v>296.5</c:v>
                </c:pt>
                <c:pt idx="554">
                  <c:v>297</c:v>
                </c:pt>
                <c:pt idx="555">
                  <c:v>297.5</c:v>
                </c:pt>
                <c:pt idx="556">
                  <c:v>298</c:v>
                </c:pt>
                <c:pt idx="557">
                  <c:v>298.5</c:v>
                </c:pt>
                <c:pt idx="558">
                  <c:v>299</c:v>
                </c:pt>
                <c:pt idx="559">
                  <c:v>299.5</c:v>
                </c:pt>
                <c:pt idx="560">
                  <c:v>300</c:v>
                </c:pt>
                <c:pt idx="561">
                  <c:v>300.5</c:v>
                </c:pt>
                <c:pt idx="562">
                  <c:v>301</c:v>
                </c:pt>
                <c:pt idx="563">
                  <c:v>301.5</c:v>
                </c:pt>
                <c:pt idx="564">
                  <c:v>302</c:v>
                </c:pt>
                <c:pt idx="565">
                  <c:v>302.5</c:v>
                </c:pt>
                <c:pt idx="566">
                  <c:v>303</c:v>
                </c:pt>
                <c:pt idx="567">
                  <c:v>303.5</c:v>
                </c:pt>
                <c:pt idx="568">
                  <c:v>304</c:v>
                </c:pt>
                <c:pt idx="569">
                  <c:v>304.5</c:v>
                </c:pt>
                <c:pt idx="570">
                  <c:v>305</c:v>
                </c:pt>
                <c:pt idx="571">
                  <c:v>305.5</c:v>
                </c:pt>
                <c:pt idx="572">
                  <c:v>306</c:v>
                </c:pt>
                <c:pt idx="573">
                  <c:v>306.5</c:v>
                </c:pt>
                <c:pt idx="574">
                  <c:v>307</c:v>
                </c:pt>
                <c:pt idx="575">
                  <c:v>307.5</c:v>
                </c:pt>
                <c:pt idx="576">
                  <c:v>308</c:v>
                </c:pt>
                <c:pt idx="577">
                  <c:v>308.5</c:v>
                </c:pt>
                <c:pt idx="578">
                  <c:v>309</c:v>
                </c:pt>
                <c:pt idx="579">
                  <c:v>309.5</c:v>
                </c:pt>
                <c:pt idx="580">
                  <c:v>310</c:v>
                </c:pt>
                <c:pt idx="581">
                  <c:v>310.5</c:v>
                </c:pt>
                <c:pt idx="582">
                  <c:v>311</c:v>
                </c:pt>
                <c:pt idx="583">
                  <c:v>311.5</c:v>
                </c:pt>
                <c:pt idx="584">
                  <c:v>312</c:v>
                </c:pt>
                <c:pt idx="585">
                  <c:v>312.5</c:v>
                </c:pt>
                <c:pt idx="586">
                  <c:v>313</c:v>
                </c:pt>
                <c:pt idx="587">
                  <c:v>313.5</c:v>
                </c:pt>
                <c:pt idx="588">
                  <c:v>314</c:v>
                </c:pt>
                <c:pt idx="589">
                  <c:v>314.5</c:v>
                </c:pt>
                <c:pt idx="590">
                  <c:v>315</c:v>
                </c:pt>
                <c:pt idx="591">
                  <c:v>315.5</c:v>
                </c:pt>
                <c:pt idx="592">
                  <c:v>316</c:v>
                </c:pt>
                <c:pt idx="593">
                  <c:v>316.5</c:v>
                </c:pt>
                <c:pt idx="594">
                  <c:v>317</c:v>
                </c:pt>
                <c:pt idx="595">
                  <c:v>317.5</c:v>
                </c:pt>
                <c:pt idx="596">
                  <c:v>318</c:v>
                </c:pt>
                <c:pt idx="597">
                  <c:v>318.5</c:v>
                </c:pt>
                <c:pt idx="598">
                  <c:v>319</c:v>
                </c:pt>
                <c:pt idx="599">
                  <c:v>319.5</c:v>
                </c:pt>
                <c:pt idx="600">
                  <c:v>320</c:v>
                </c:pt>
                <c:pt idx="601">
                  <c:v>320.5</c:v>
                </c:pt>
                <c:pt idx="602">
                  <c:v>321</c:v>
                </c:pt>
                <c:pt idx="603">
                  <c:v>321.5</c:v>
                </c:pt>
                <c:pt idx="604">
                  <c:v>322</c:v>
                </c:pt>
                <c:pt idx="605">
                  <c:v>322.5</c:v>
                </c:pt>
                <c:pt idx="606">
                  <c:v>323</c:v>
                </c:pt>
                <c:pt idx="607">
                  <c:v>323.5</c:v>
                </c:pt>
                <c:pt idx="608">
                  <c:v>324</c:v>
                </c:pt>
                <c:pt idx="609">
                  <c:v>324.5</c:v>
                </c:pt>
                <c:pt idx="610">
                  <c:v>325</c:v>
                </c:pt>
                <c:pt idx="611">
                  <c:v>325.5</c:v>
                </c:pt>
                <c:pt idx="612">
                  <c:v>326</c:v>
                </c:pt>
                <c:pt idx="613">
                  <c:v>326.5</c:v>
                </c:pt>
                <c:pt idx="614">
                  <c:v>327</c:v>
                </c:pt>
                <c:pt idx="615">
                  <c:v>327.5</c:v>
                </c:pt>
                <c:pt idx="616">
                  <c:v>328</c:v>
                </c:pt>
                <c:pt idx="617">
                  <c:v>328.5</c:v>
                </c:pt>
                <c:pt idx="618">
                  <c:v>329</c:v>
                </c:pt>
                <c:pt idx="619">
                  <c:v>329.5</c:v>
                </c:pt>
                <c:pt idx="620">
                  <c:v>330</c:v>
                </c:pt>
                <c:pt idx="621">
                  <c:v>330.5</c:v>
                </c:pt>
                <c:pt idx="622">
                  <c:v>331</c:v>
                </c:pt>
                <c:pt idx="623">
                  <c:v>331.5</c:v>
                </c:pt>
                <c:pt idx="624">
                  <c:v>332</c:v>
                </c:pt>
                <c:pt idx="625">
                  <c:v>332.5</c:v>
                </c:pt>
                <c:pt idx="626">
                  <c:v>333</c:v>
                </c:pt>
                <c:pt idx="627">
                  <c:v>333.5</c:v>
                </c:pt>
                <c:pt idx="628">
                  <c:v>334</c:v>
                </c:pt>
                <c:pt idx="629">
                  <c:v>334.5</c:v>
                </c:pt>
                <c:pt idx="630">
                  <c:v>335</c:v>
                </c:pt>
                <c:pt idx="631">
                  <c:v>335.5</c:v>
                </c:pt>
                <c:pt idx="632">
                  <c:v>336</c:v>
                </c:pt>
                <c:pt idx="633">
                  <c:v>336.5</c:v>
                </c:pt>
                <c:pt idx="634">
                  <c:v>337</c:v>
                </c:pt>
                <c:pt idx="635">
                  <c:v>337.5</c:v>
                </c:pt>
                <c:pt idx="636">
                  <c:v>338</c:v>
                </c:pt>
                <c:pt idx="637">
                  <c:v>338.5</c:v>
                </c:pt>
                <c:pt idx="638">
                  <c:v>339</c:v>
                </c:pt>
                <c:pt idx="639">
                  <c:v>339.5</c:v>
                </c:pt>
                <c:pt idx="640">
                  <c:v>340</c:v>
                </c:pt>
                <c:pt idx="641">
                  <c:v>340.5</c:v>
                </c:pt>
                <c:pt idx="642">
                  <c:v>341</c:v>
                </c:pt>
                <c:pt idx="643">
                  <c:v>341.5</c:v>
                </c:pt>
                <c:pt idx="644">
                  <c:v>342</c:v>
                </c:pt>
                <c:pt idx="645">
                  <c:v>342.5</c:v>
                </c:pt>
                <c:pt idx="646">
                  <c:v>343</c:v>
                </c:pt>
                <c:pt idx="647">
                  <c:v>343.5</c:v>
                </c:pt>
                <c:pt idx="648">
                  <c:v>344</c:v>
                </c:pt>
                <c:pt idx="649">
                  <c:v>344.5</c:v>
                </c:pt>
                <c:pt idx="650">
                  <c:v>345</c:v>
                </c:pt>
                <c:pt idx="651">
                  <c:v>345.5</c:v>
                </c:pt>
                <c:pt idx="652">
                  <c:v>346</c:v>
                </c:pt>
                <c:pt idx="653">
                  <c:v>346.5</c:v>
                </c:pt>
                <c:pt idx="654">
                  <c:v>347</c:v>
                </c:pt>
                <c:pt idx="655">
                  <c:v>347.5</c:v>
                </c:pt>
                <c:pt idx="656">
                  <c:v>348</c:v>
                </c:pt>
                <c:pt idx="657">
                  <c:v>348.5</c:v>
                </c:pt>
                <c:pt idx="658">
                  <c:v>349</c:v>
                </c:pt>
                <c:pt idx="659">
                  <c:v>349.5</c:v>
                </c:pt>
                <c:pt idx="660">
                  <c:v>350</c:v>
                </c:pt>
              </c:numCache>
            </c:numRef>
          </c:xVal>
          <c:yVal>
            <c:numRef>
              <c:f>'確認 Graph(Vin)'!$E$5:$E$665</c:f>
              <c:numCache>
                <c:formatCode>General</c:formatCode>
                <c:ptCount val="661"/>
                <c:pt idx="0">
                  <c:v>1.5521199589895089</c:v>
                </c:pt>
                <c:pt idx="1">
                  <c:v>1.6822555312216263</c:v>
                </c:pt>
                <c:pt idx="2">
                  <c:v>1.8180983030367051</c:v>
                </c:pt>
                <c:pt idx="3">
                  <c:v>1.9598945884632375</c:v>
                </c:pt>
                <c:pt idx="4">
                  <c:v>2.107906019517698</c:v>
                </c:pt>
                <c:pt idx="5">
                  <c:v>2.2624105137035877</c:v>
                </c:pt>
                <c:pt idx="6">
                  <c:v>2.4237032974131032</c:v>
                </c:pt>
                <c:pt idx="7">
                  <c:v>2.5920979850612214</c:v>
                </c:pt>
                <c:pt idx="8">
                  <c:v>2.7679277126583264</c:v>
                </c:pt>
                <c:pt idx="9">
                  <c:v>2.951546323045652</c:v>
                </c:pt>
                <c:pt idx="10">
                  <c:v>3.1433295980855567</c:v>
                </c:pt>
                <c:pt idx="11">
                  <c:v>3.3436765306024947</c:v>
                </c:pt>
                <c:pt idx="12">
                  <c:v>3.5530106256700544</c:v>
                </c:pt>
                <c:pt idx="13">
                  <c:v>3.7717812167621072</c:v>
                </c:pt>
                <c:pt idx="14">
                  <c:v>4.0004647771208202</c:v>
                </c:pt>
                <c:pt idx="15">
                  <c:v>4.2395662001826953</c:v>
                </c:pt>
                <c:pt idx="16">
                  <c:v>4.4896200147334211</c:v>
                </c:pt>
                <c:pt idx="17">
                  <c:v>4.7511914902549073</c:v>
                </c:pt>
                <c:pt idx="18">
                  <c:v>5.0248775752315904</c:v>
                </c:pt>
                <c:pt idx="19">
                  <c:v>5.3113075954612983</c:v>
                </c:pt>
                <c:pt idx="20">
                  <c:v>5.6111436200405587</c:v>
                </c:pt>
                <c:pt idx="21">
                  <c:v>5.9250803789404038</c:v>
                </c:pt>
                <c:pt idx="22">
                  <c:v>6.2538445871389099</c:v>
                </c:pt>
                <c:pt idx="23">
                  <c:v>6.5981934952354226</c:v>
                </c:pt>
                <c:pt idx="24">
                  <c:v>6.9589124443993535</c:v>
                </c:pt>
                <c:pt idx="25">
                  <c:v>7.3368111534887168</c:v>
                </c:pt>
                <c:pt idx="26">
                  <c:v>7.7327184074286439</c:v>
                </c:pt>
                <c:pt idx="27">
                  <c:v>8.1474747480026775</c:v>
                </c:pt>
                <c:pt idx="28">
                  <c:v>8.5819226912038307</c:v>
                </c:pt>
                <c:pt idx="29">
                  <c:v>9.0368939103408206</c:v>
                </c:pt>
                <c:pt idx="30">
                  <c:v>9.5131927339019704</c:v>
                </c:pt>
                <c:pt idx="31">
                  <c:v>10.011575216834707</c:v>
                </c:pt>
                <c:pt idx="32">
                  <c:v>10.532722961952462</c:v>
                </c:pt>
                <c:pt idx="33">
                  <c:v>11.077210807998942</c:v>
                </c:pt>
                <c:pt idx="34">
                  <c:v>11.645467482285165</c:v>
                </c:pt>
                <c:pt idx="35">
                  <c:v>12.237728366751407</c:v>
                </c:pt>
                <c:pt idx="36">
                  <c:v>12.853979684528626</c:v>
                </c:pt>
                <c:pt idx="37">
                  <c:v>13.493893727870519</c:v>
                </c:pt>
                <c:pt idx="38">
                  <c:v>14.156755275605281</c:v>
                </c:pt>
                <c:pt idx="39">
                  <c:v>14.841380152388489</c:v>
                </c:pt>
                <c:pt idx="40">
                  <c:v>15.546028022531457</c:v>
                </c:pt>
                <c:pt idx="41">
                  <c:v>16.268313026937804</c:v>
                </c:pt>
                <c:pt idx="42">
                  <c:v>17.005117755074675</c:v>
                </c:pt>
                <c:pt idx="43">
                  <c:v>17.752518205634694</c:v>
                </c:pt>
                <c:pt idx="44">
                  <c:v>18.505729618192003</c:v>
                </c:pt>
                <c:pt idx="45">
                  <c:v>19.259084984838818</c:v>
                </c:pt>
                <c:pt idx="46">
                  <c:v>20.006059137719522</c:v>
                </c:pt>
                <c:pt idx="47">
                  <c:v>20.739350887612297</c:v>
                </c:pt>
                <c:pt idx="48">
                  <c:v>21.451033077777165</c:v>
                </c:pt>
                <c:pt idx="49">
                  <c:v>22.132775123868203</c:v>
                </c:pt>
                <c:pt idx="50">
                  <c:v>22.776134602486113</c:v>
                </c:pt>
                <c:pt idx="51">
                  <c:v>23.372904413502408</c:v>
                </c:pt>
                <c:pt idx="52">
                  <c:v>23.915491496975466</c:v>
                </c:pt>
                <c:pt idx="53">
                  <c:v>24.397294238689259</c:v>
                </c:pt>
                <c:pt idx="54">
                  <c:v>24.813040943344031</c:v>
                </c:pt>
                <c:pt idx="55">
                  <c:v>25.159052933011484</c:v>
                </c:pt>
                <c:pt idx="56">
                  <c:v>25.433403494143679</c:v>
                </c:pt>
                <c:pt idx="57">
                  <c:v>25.635956921985997</c:v>
                </c:pt>
                <c:pt idx="58">
                  <c:v>25.768287680244903</c:v>
                </c:pt>
                <c:pt idx="59">
                  <c:v>25.833494860085629</c:v>
                </c:pt>
                <c:pt idx="60">
                  <c:v>25.835938640835721</c:v>
                </c:pt>
                <c:pt idx="61">
                  <c:v>25.780931453978621</c:v>
                </c:pt>
                <c:pt idx="62">
                  <c:v>25.674416717510983</c:v>
                </c:pt>
                <c:pt idx="63">
                  <c:v>25.522663397591693</c:v>
                </c:pt>
                <c:pt idx="64">
                  <c:v>25.331997126466483</c:v>
                </c:pt>
                <c:pt idx="65">
                  <c:v>25.108580149639842</c:v>
                </c:pt>
                <c:pt idx="66">
                  <c:v>24.858244599665873</c:v>
                </c:pt>
                <c:pt idx="67">
                  <c:v>24.586377480901014</c:v>
                </c:pt>
                <c:pt idx="68">
                  <c:v>24.297851657129026</c:v>
                </c:pt>
                <c:pt idx="69">
                  <c:v>23.996994950307769</c:v>
                </c:pt>
                <c:pt idx="70">
                  <c:v>23.687588804477574</c:v>
                </c:pt>
                <c:pt idx="71">
                  <c:v>23.372888374723622</c:v>
                </c:pt>
                <c:pt idx="72">
                  <c:v>23.055656927468185</c:v>
                </c:pt>
                <c:pt idx="73">
                  <c:v>22.738208736467616</c:v>
                </c:pt>
                <c:pt idx="74">
                  <c:v>22.422455986762753</c:v>
                </c:pt>
                <c:pt idx="75">
                  <c:v>22.109956410960933</c:v>
                </c:pt>
                <c:pt idx="76">
                  <c:v>21.801959407558062</c:v>
                </c:pt>
                <c:pt idx="77">
                  <c:v>21.499449209304306</c:v>
                </c:pt>
                <c:pt idx="78">
                  <c:v>21.203184291253116</c:v>
                </c:pt>
                <c:pt idx="79">
                  <c:v>20.913732659041461</c:v>
                </c:pt>
                <c:pt idx="80">
                  <c:v>20.631502969596205</c:v>
                </c:pt>
                <c:pt idx="81">
                  <c:v>20.35677163986437</c:v>
                </c:pt>
                <c:pt idx="82">
                  <c:v>20.089706221821462</c:v>
                </c:pt>
                <c:pt idx="83">
                  <c:v>19.830385386699938</c:v>
                </c:pt>
                <c:pt idx="84">
                  <c:v>19.578815886063886</c:v>
                </c:pt>
                <c:pt idx="85">
                  <c:v>19.334946855661329</c:v>
                </c:pt>
                <c:pt idx="86">
                  <c:v>19.098681809905756</c:v>
                </c:pt>
                <c:pt idx="87">
                  <c:v>18.869888647469288</c:v>
                </c:pt>
                <c:pt idx="88">
                  <c:v>18.64840795669075</c:v>
                </c:pt>
                <c:pt idx="89">
                  <c:v>18.434059876543749</c:v>
                </c:pt>
                <c:pt idx="90">
                  <c:v>18.226649736811794</c:v>
                </c:pt>
                <c:pt idx="91">
                  <c:v>18.025972671081167</c:v>
                </c:pt>
                <c:pt idx="92">
                  <c:v>17.831817368816964</c:v>
                </c:pt>
                <c:pt idx="93">
                  <c:v>17.643969108379896</c:v>
                </c:pt>
                <c:pt idx="94">
                  <c:v>17.462212191376818</c:v>
                </c:pt>
                <c:pt idx="95">
                  <c:v>17.28633188007559</c:v>
                </c:pt>
                <c:pt idx="96">
                  <c:v>17.11611592353168</c:v>
                </c:pt>
                <c:pt idx="97">
                  <c:v>16.951355744311869</c:v>
                </c:pt>
                <c:pt idx="98">
                  <c:v>16.791847345989744</c:v>
                </c:pt>
                <c:pt idx="99">
                  <c:v>16.637391991668881</c:v>
                </c:pt>
                <c:pt idx="100">
                  <c:v>16.487796695418897</c:v>
                </c:pt>
                <c:pt idx="101">
                  <c:v>16.342874561467188</c:v>
                </c:pt>
                <c:pt idx="102">
                  <c:v>16.202445000079113</c:v>
                </c:pt>
                <c:pt idx="103">
                  <c:v>16.066333844109923</c:v>
                </c:pt>
                <c:pt idx="104">
                  <c:v>15.934373386073853</c:v>
                </c:pt>
                <c:pt idx="105">
                  <c:v>15.80640235212193</c:v>
                </c:pt>
                <c:pt idx="106">
                  <c:v>15.682265826440664</c:v>
                </c:pt>
                <c:pt idx="107">
                  <c:v>15.561815137185926</c:v>
                </c:pt>
                <c:pt idx="108">
                  <c:v>15.444907713072324</c:v>
                </c:pt>
                <c:pt idx="109">
                  <c:v>15.331406918080484</c:v>
                </c:pt>
                <c:pt idx="110">
                  <c:v>15.221181870369561</c:v>
                </c:pt>
                <c:pt idx="111">
                  <c:v>15.114107250340629</c:v>
                </c:pt>
                <c:pt idx="112">
                  <c:v>15.010063101851944</c:v>
                </c:pt>
                <c:pt idx="113">
                  <c:v>14.908934629804619</c:v>
                </c:pt>
                <c:pt idx="114">
                  <c:v>14.810611996670891</c:v>
                </c:pt>
                <c:pt idx="115">
                  <c:v>14.714990120003959</c:v>
                </c:pt>
                <c:pt idx="116">
                  <c:v>14.621968472528721</c:v>
                </c:pt>
                <c:pt idx="117">
                  <c:v>14.531450886051669</c:v>
                </c:pt>
                <c:pt idx="118">
                  <c:v>14.443345360131705</c:v>
                </c:pt>
                <c:pt idx="119">
                  <c:v>14.357563876211202</c:v>
                </c:pt>
                <c:pt idx="120">
                  <c:v>14.274022217708934</c:v>
                </c:pt>
                <c:pt idx="121">
                  <c:v>14.192639796415936</c:v>
                </c:pt>
                <c:pt idx="122">
                  <c:v>14.113339485405367</c:v>
                </c:pt>
                <c:pt idx="123">
                  <c:v>14.036047458563202</c:v>
                </c:pt>
                <c:pt idx="124">
                  <c:v>13.96069303676299</c:v>
                </c:pt>
                <c:pt idx="125">
                  <c:v>13.887208540642185</c:v>
                </c:pt>
                <c:pt idx="126">
                  <c:v>13.815529149885599</c:v>
                </c:pt>
                <c:pt idx="127">
                  <c:v>13.745592768881927</c:v>
                </c:pt>
                <c:pt idx="128">
                  <c:v>13.677339898588736</c:v>
                </c:pt>
                <c:pt idx="129">
                  <c:v>13.610713514419345</c:v>
                </c:pt>
                <c:pt idx="130">
                  <c:v>13.545658949948889</c:v>
                </c:pt>
                <c:pt idx="131">
                  <c:v>13.482123786226424</c:v>
                </c:pt>
                <c:pt idx="132">
                  <c:v>13.420057746473423</c:v>
                </c:pt>
                <c:pt idx="133">
                  <c:v>13.359412595946162</c:v>
                </c:pt>
                <c:pt idx="134">
                  <c:v>13.300142046739145</c:v>
                </c:pt>
                <c:pt idx="135">
                  <c:v>13.242201667308674</c:v>
                </c:pt>
                <c:pt idx="136">
                  <c:v>13.185548796499235</c:v>
                </c:pt>
                <c:pt idx="137">
                  <c:v>13.130142461860123</c:v>
                </c:pt>
                <c:pt idx="138">
                  <c:v>13.075943302045815</c:v>
                </c:pt>
                <c:pt idx="139">
                  <c:v>13.022913493099781</c:v>
                </c:pt>
                <c:pt idx="140">
                  <c:v>12.971016678428848</c:v>
                </c:pt>
                <c:pt idx="141">
                  <c:v>12.920217902282337</c:v>
                </c:pt>
                <c:pt idx="142">
                  <c:v>12.87048354655782</c:v>
                </c:pt>
                <c:pt idx="143">
                  <c:v>12.821781270763102</c:v>
                </c:pt>
                <c:pt idx="144">
                  <c:v>12.774079954971457</c:v>
                </c:pt>
                <c:pt idx="145">
                  <c:v>12.727349645614865</c:v>
                </c:pt>
                <c:pt idx="146">
                  <c:v>12.681561503967293</c:v>
                </c:pt>
                <c:pt idx="147">
                  <c:v>12.636687757177343</c:v>
                </c:pt>
                <c:pt idx="148">
                  <c:v>12.592701651716586</c:v>
                </c:pt>
                <c:pt idx="149">
                  <c:v>12.549577409116697</c:v>
                </c:pt>
                <c:pt idx="150">
                  <c:v>12.507290183874961</c:v>
                </c:pt>
                <c:pt idx="151">
                  <c:v>12.465816023414165</c:v>
                </c:pt>
                <c:pt idx="152">
                  <c:v>12.425131829988729</c:v>
                </c:pt>
                <c:pt idx="153">
                  <c:v>12.385215324434698</c:v>
                </c:pt>
                <c:pt idx="154">
                  <c:v>12.346045011666803</c:v>
                </c:pt>
                <c:pt idx="155">
                  <c:v>12.307600147830923</c:v>
                </c:pt>
                <c:pt idx="156">
                  <c:v>12.269860709025215</c:v>
                </c:pt>
                <c:pt idx="157">
                  <c:v>12.232807361507954</c:v>
                </c:pt>
                <c:pt idx="158">
                  <c:v>12.196421433314617</c:v>
                </c:pt>
                <c:pt idx="159">
                  <c:v>12.160684887210838</c:v>
                </c:pt>
                <c:pt idx="160">
                  <c:v>12.125580294912018</c:v>
                </c:pt>
                <c:pt idx="161">
                  <c:v>12.091090812504151</c:v>
                </c:pt>
                <c:pt idx="162">
                  <c:v>12.057200157003871</c:v>
                </c:pt>
                <c:pt idx="163">
                  <c:v>12.023892583999332</c:v>
                </c:pt>
                <c:pt idx="164">
                  <c:v>11.991152866316568</c:v>
                </c:pt>
                <c:pt idx="165">
                  <c:v>11.958966273659076</c:v>
                </c:pt>
                <c:pt idx="166">
                  <c:v>11.927318553171244</c:v>
                </c:pt>
                <c:pt idx="167">
                  <c:v>11.896195910878889</c:v>
                </c:pt>
                <c:pt idx="168">
                  <c:v>11.865584993962727</c:v>
                </c:pt>
                <c:pt idx="169">
                  <c:v>11.835472873823099</c:v>
                </c:pt>
                <c:pt idx="170">
                  <c:v>11.805847029896304</c:v>
                </c:pt>
                <c:pt idx="171">
                  <c:v>11.776695334185382</c:v>
                </c:pt>
                <c:pt idx="172">
                  <c:v>11.748006036469826</c:v>
                </c:pt>
                <c:pt idx="173">
                  <c:v>11.719767750160898</c:v>
                </c:pt>
                <c:pt idx="174">
                  <c:v>11.691969438770878</c:v>
                </c:pt>
                <c:pt idx="175">
                  <c:v>11.664600402966281</c:v>
                </c:pt>
                <c:pt idx="176">
                  <c:v>11.637650268176726</c:v>
                </c:pt>
                <c:pt idx="177">
                  <c:v>11.61110897273257</c:v>
                </c:pt>
                <c:pt idx="178">
                  <c:v>11.584966756505922</c:v>
                </c:pt>
                <c:pt idx="179">
                  <c:v>11.55921415003092</c:v>
                </c:pt>
                <c:pt idx="180">
                  <c:v>11.533841964080501</c:v>
                </c:pt>
                <c:pt idx="181">
                  <c:v>11.508841279677995</c:v>
                </c:pt>
                <c:pt idx="182">
                  <c:v>11.484203438523044</c:v>
                </c:pt>
                <c:pt idx="183">
                  <c:v>11.459920033812514</c:v>
                </c:pt>
                <c:pt idx="184">
                  <c:v>11.435982901437805</c:v>
                </c:pt>
                <c:pt idx="185">
                  <c:v>11.412384111541233</c:v>
                </c:pt>
                <c:pt idx="186">
                  <c:v>11.389115960414841</c:v>
                </c:pt>
                <c:pt idx="187">
                  <c:v>11.366170962725899</c:v>
                </c:pt>
                <c:pt idx="188">
                  <c:v>11.343541844054158</c:v>
                </c:pt>
                <c:pt idx="189">
                  <c:v>11.321221533726725</c:v>
                </c:pt>
                <c:pt idx="190">
                  <c:v>11.299203157937015</c:v>
                </c:pt>
                <c:pt idx="191">
                  <c:v>11.27748003313509</c:v>
                </c:pt>
                <c:pt idx="192">
                  <c:v>11.256045659677126</c:v>
                </c:pt>
                <c:pt idx="193">
                  <c:v>11.234893715722542</c:v>
                </c:pt>
                <c:pt idx="194">
                  <c:v>11.214018051367827</c:v>
                </c:pt>
                <c:pt idx="195">
                  <c:v>11.193412683006494</c:v>
                </c:pt>
                <c:pt idx="196">
                  <c:v>11.173071787905466</c:v>
                </c:pt>
                <c:pt idx="197">
                  <c:v>11.152989698988206</c:v>
                </c:pt>
                <c:pt idx="198">
                  <c:v>11.133160899815824</c:v>
                </c:pt>
                <c:pt idx="199">
                  <c:v>11.113580019757455</c:v>
                </c:pt>
                <c:pt idx="200">
                  <c:v>11.094241829341877</c:v>
                </c:pt>
                <c:pt idx="201">
                  <c:v>11.075141235782585</c:v>
                </c:pt>
                <c:pt idx="202">
                  <c:v>11.056273278668911</c:v>
                </c:pt>
                <c:pt idx="203">
                  <c:v>11.03763312581623</c:v>
                </c:pt>
                <c:pt idx="204">
                  <c:v>11.019216069268513</c:v>
                </c:pt>
                <c:pt idx="205">
                  <c:v>11.001017521446858</c:v>
                </c:pt>
                <c:pt idx="206">
                  <c:v>10.983033011437909</c:v>
                </c:pt>
                <c:pt idx="207">
                  <c:v>10.965258181416379</c:v>
                </c:pt>
                <c:pt idx="208">
                  <c:v>10.947688783196135</c:v>
                </c:pt>
                <c:pt idx="209">
                  <c:v>10.930320674904573</c:v>
                </c:pt>
                <c:pt idx="210">
                  <c:v>10.913149817775256</c:v>
                </c:pt>
                <c:pt idx="211">
                  <c:v>10.896172273053997</c:v>
                </c:pt>
                <c:pt idx="212">
                  <c:v>10.879384199013804</c:v>
                </c:pt>
                <c:pt idx="213">
                  <c:v>10.862781848074333</c:v>
                </c:pt>
                <c:pt idx="214">
                  <c:v>10.84636156402164</c:v>
                </c:pt>
                <c:pt idx="215">
                  <c:v>10.830119779324239</c:v>
                </c:pt>
                <c:pt idx="216">
                  <c:v>10.814053012541674</c:v>
                </c:pt>
                <c:pt idx="217">
                  <c:v>10.798157865821942</c:v>
                </c:pt>
                <c:pt idx="218">
                  <c:v>10.782431022484282</c:v>
                </c:pt>
                <c:pt idx="219">
                  <c:v>10.766869244683997</c:v>
                </c:pt>
                <c:pt idx="220">
                  <c:v>10.751469371156128</c:v>
                </c:pt>
                <c:pt idx="221">
                  <c:v>10.736228315034953</c:v>
                </c:pt>
                <c:pt idx="222">
                  <c:v>10.721143061746336</c:v>
                </c:pt>
                <c:pt idx="223">
                  <c:v>10.706210666970192</c:v>
                </c:pt>
                <c:pt idx="224">
                  <c:v>10.691428254670408</c:v>
                </c:pt>
                <c:pt idx="225">
                  <c:v>10.676793015189585</c:v>
                </c:pt>
                <c:pt idx="226">
                  <c:v>10.662302203406254</c:v>
                </c:pt>
                <c:pt idx="227">
                  <c:v>10.64795313695214</c:v>
                </c:pt>
                <c:pt idx="228">
                  <c:v>10.633743194487302</c:v>
                </c:pt>
                <c:pt idx="229">
                  <c:v>10.619669814030917</c:v>
                </c:pt>
                <c:pt idx="230">
                  <c:v>10.605730491345735</c:v>
                </c:pt>
                <c:pt idx="231">
                  <c:v>10.591922778374165</c:v>
                </c:pt>
                <c:pt idx="232">
                  <c:v>10.578244281724098</c:v>
                </c:pt>
                <c:pt idx="233">
                  <c:v>10.564692661202749</c:v>
                </c:pt>
                <c:pt idx="234">
                  <c:v>10.551265628396612</c:v>
                </c:pt>
                <c:pt idx="235">
                  <c:v>10.537960945296025</c:v>
                </c:pt>
                <c:pt idx="236">
                  <c:v>10.524776422962606</c:v>
                </c:pt>
                <c:pt idx="237">
                  <c:v>10.511709920238152</c:v>
                </c:pt>
                <c:pt idx="238">
                  <c:v>10.49875934249339</c:v>
                </c:pt>
                <c:pt idx="239">
                  <c:v>10.485922640415277</c:v>
                </c:pt>
                <c:pt idx="240">
                  <c:v>10.473197808831427</c:v>
                </c:pt>
                <c:pt idx="241">
                  <c:v>10.460582885570405</c:v>
                </c:pt>
                <c:pt idx="242">
                  <c:v>10.448075950356555</c:v>
                </c:pt>
                <c:pt idx="243">
                  <c:v>10.435675123738259</c:v>
                </c:pt>
                <c:pt idx="244">
                  <c:v>10.423378566048385</c:v>
                </c:pt>
                <c:pt idx="245">
                  <c:v>10.411184476395874</c:v>
                </c:pt>
                <c:pt idx="246">
                  <c:v>10.399091091687362</c:v>
                </c:pt>
                <c:pt idx="247">
                  <c:v>10.387096685677804</c:v>
                </c:pt>
                <c:pt idx="248">
                  <c:v>10.375199568049135</c:v>
                </c:pt>
                <c:pt idx="249">
                  <c:v>10.363398083516005</c:v>
                </c:pt>
                <c:pt idx="250">
                  <c:v>10.3516906109577</c:v>
                </c:pt>
                <c:pt idx="251">
                  <c:v>10.340075562575302</c:v>
                </c:pt>
                <c:pt idx="252">
                  <c:v>10.328551383073332</c:v>
                </c:pt>
                <c:pt idx="253">
                  <c:v>10.317116548864986</c:v>
                </c:pt>
                <c:pt idx="254">
                  <c:v>10.305769567300246</c:v>
                </c:pt>
                <c:pt idx="255">
                  <c:v>10.294508975916026</c:v>
                </c:pt>
                <c:pt idx="256">
                  <c:v>10.283333341707742</c:v>
                </c:pt>
                <c:pt idx="257">
                  <c:v>10.272241260421492</c:v>
                </c:pt>
                <c:pt idx="258">
                  <c:v>10.26123135586626</c:v>
                </c:pt>
                <c:pt idx="259">
                  <c:v>10.250302279245425</c:v>
                </c:pt>
                <c:pt idx="260">
                  <c:v>10.239452708507025</c:v>
                </c:pt>
                <c:pt idx="261">
                  <c:v>10.228681347712111</c:v>
                </c:pt>
                <c:pt idx="262">
                  <c:v>10.217986926420618</c:v>
                </c:pt>
                <c:pt idx="263">
                  <c:v>10.207368199094246</c:v>
                </c:pt>
                <c:pt idx="264">
                  <c:v>10.196823944515758</c:v>
                </c:pt>
                <c:pt idx="265">
                  <c:v>10.186352965224176</c:v>
                </c:pt>
                <c:pt idx="266">
                  <c:v>10.175954086965419</c:v>
                </c:pt>
                <c:pt idx="267">
                  <c:v>10.165626158157844</c:v>
                </c:pt>
                <c:pt idx="268">
                  <c:v>10.155368049372271</c:v>
                </c:pt>
                <c:pt idx="269">
                  <c:v>10.145178652826006</c:v>
                </c:pt>
                <c:pt idx="270">
                  <c:v>10.135056881890447</c:v>
                </c:pt>
                <c:pt idx="271">
                  <c:v>10.125001670611864</c:v>
                </c:pt>
                <c:pt idx="272">
                  <c:v>10.115011973244892</c:v>
                </c:pt>
                <c:pt idx="273">
                  <c:v>10.105086763798459</c:v>
                </c:pt>
                <c:pt idx="274">
                  <c:v>10.095225035593618</c:v>
                </c:pt>
                <c:pt idx="275">
                  <c:v>10.085425800833077</c:v>
                </c:pt>
                <c:pt idx="276">
                  <c:v>10.075688090181952</c:v>
                </c:pt>
                <c:pt idx="277">
                  <c:v>10.066010952359486</c:v>
                </c:pt>
                <c:pt idx="278">
                  <c:v>10.056393453741341</c:v>
                </c:pt>
                <c:pt idx="279">
                  <c:v>10.046834677972218</c:v>
                </c:pt>
                <c:pt idx="280">
                  <c:v>10.037333725588409</c:v>
                </c:pt>
                <c:pt idx="281">
                  <c:v>10.027889713650081</c:v>
                </c:pt>
                <c:pt idx="282">
                  <c:v>10.018501775382946</c:v>
                </c:pt>
                <c:pt idx="283">
                  <c:v>10.009169059829029</c:v>
                </c:pt>
                <c:pt idx="284">
                  <c:v>9.9998907315063388</c:v>
                </c:pt>
                <c:pt idx="285">
                  <c:v>9.9906659700770941</c:v>
                </c:pt>
                <c:pt idx="286">
                  <c:v>9.9814939700243261</c:v>
                </c:pt>
                <c:pt idx="287">
                  <c:v>9.9723739403365705</c:v>
                </c:pt>
                <c:pt idx="288">
                  <c:v>9.9633051042004528</c:v>
                </c:pt>
                <c:pt idx="289">
                  <c:v>9.9542866987008747</c:v>
                </c:pt>
                <c:pt idx="290">
                  <c:v>9.9453179745287006</c:v>
                </c:pt>
                <c:pt idx="291">
                  <c:v>9.9363981956955989</c:v>
                </c:pt>
                <c:pt idx="292">
                  <c:v>9.9275266392558983</c:v>
                </c:pt>
                <c:pt idx="293">
                  <c:v>9.918702595035306</c:v>
                </c:pt>
                <c:pt idx="294">
                  <c:v>9.9099253653661883</c:v>
                </c:pt>
                <c:pt idx="295">
                  <c:v>9.9011942648293161</c:v>
                </c:pt>
                <c:pt idx="296">
                  <c:v>9.8925086200018697</c:v>
                </c:pt>
                <c:pt idx="297">
                  <c:v>9.8838677692114985</c:v>
                </c:pt>
                <c:pt idx="298">
                  <c:v>9.8752710622963082</c:v>
                </c:pt>
                <c:pt idx="299">
                  <c:v>9.8667178603706098</c:v>
                </c:pt>
                <c:pt idx="300">
                  <c:v>9.8582075355962271</c:v>
                </c:pt>
                <c:pt idx="301">
                  <c:v>9.8497394709592605</c:v>
                </c:pt>
                <c:pt idx="302">
                  <c:v>9.8413130600521335</c:v>
                </c:pt>
                <c:pt idx="303">
                  <c:v>9.8329277068607759</c:v>
                </c:pt>
                <c:pt idx="304">
                  <c:v>9.8245828255568295</c:v>
                </c:pt>
                <c:pt idx="305">
                  <c:v>9.816277840294692</c:v>
                </c:pt>
                <c:pt idx="306">
                  <c:v>9.8080121850133217</c:v>
                </c:pt>
                <c:pt idx="307">
                  <c:v>9.7997853032426363</c:v>
                </c:pt>
                <c:pt idx="308">
                  <c:v>9.7915966479144245</c:v>
                </c:pt>
                <c:pt idx="309">
                  <c:v>9.7834456811775752</c:v>
                </c:pt>
                <c:pt idx="310">
                  <c:v>9.7753318742176045</c:v>
                </c:pt>
                <c:pt idx="311">
                  <c:v>9.7672547070802942</c:v>
                </c:pt>
                <c:pt idx="312">
                  <c:v>9.7592136684993704</c:v>
                </c:pt>
                <c:pt idx="313">
                  <c:v>9.7512082557280912</c:v>
                </c:pt>
                <c:pt idx="314">
                  <c:v>9.7432379743746704</c:v>
                </c:pt>
                <c:pt idx="315">
                  <c:v>9.7353023382414126</c:v>
                </c:pt>
                <c:pt idx="316">
                  <c:v>9.7274008691674698</c:v>
                </c:pt>
                <c:pt idx="317">
                  <c:v>9.7195330968751215</c:v>
                </c:pt>
                <c:pt idx="318">
                  <c:v>9.7116985588195153</c:v>
                </c:pt>
                <c:pt idx="319">
                  <c:v>9.7038968000417363</c:v>
                </c:pt>
                <c:pt idx="320">
                  <c:v>9.6961273730251314</c:v>
                </c:pt>
                <c:pt idx="321">
                  <c:v>9.6883898375548565</c:v>
                </c:pt>
                <c:pt idx="322">
                  <c:v>9.6806837605804645</c:v>
                </c:pt>
                <c:pt idx="323">
                  <c:v>9.6730087160815579</c:v>
                </c:pt>
                <c:pt idx="324">
                  <c:v>9.6653642849363663</c:v>
                </c:pt>
                <c:pt idx="325">
                  <c:v>9.6577500547931976</c:v>
                </c:pt>
                <c:pt idx="326">
                  <c:v>9.6501656199446835</c:v>
                </c:pt>
                <c:pt idx="327">
                  <c:v>9.6426105812047549</c:v>
                </c:pt>
                <c:pt idx="328">
                  <c:v>9.6350845457882759</c:v>
                </c:pt>
                <c:pt idx="329">
                  <c:v>9.6275871271932747</c:v>
                </c:pt>
                <c:pt idx="330">
                  <c:v>9.6201179450856884</c:v>
                </c:pt>
                <c:pt idx="331">
                  <c:v>9.6126766251865892</c:v>
                </c:pt>
                <c:pt idx="332">
                  <c:v>9.6052627991618191</c:v>
                </c:pt>
                <c:pt idx="333">
                  <c:v>9.5978761045139382</c:v>
                </c:pt>
                <c:pt idx="334">
                  <c:v>9.5905161844765239</c:v>
                </c:pt>
                <c:pt idx="335">
                  <c:v>9.5831826879106288</c:v>
                </c:pt>
                <c:pt idx="336">
                  <c:v>9.5758752692034612</c:v>
                </c:pt>
                <c:pt idx="337">
                  <c:v>9.5685935881692092</c:v>
                </c:pt>
                <c:pt idx="338">
                  <c:v>9.5613373099518739</c:v>
                </c:pt>
                <c:pt idx="339">
                  <c:v>9.5541061049301987</c:v>
                </c:pt>
                <c:pt idx="340">
                  <c:v>9.5468996486245228</c:v>
                </c:pt>
                <c:pt idx="341">
                  <c:v>9.5397176216055932</c:v>
                </c:pt>
                <c:pt idx="342">
                  <c:v>9.5325597094052359</c:v>
                </c:pt>
                <c:pt idx="343">
                  <c:v>9.5254256024288999</c:v>
                </c:pt>
                <c:pt idx="344">
                  <c:v>9.5183149958699484</c:v>
                </c:pt>
                <c:pt idx="345">
                  <c:v>9.5112275896257454</c:v>
                </c:pt>
                <c:pt idx="346">
                  <c:v>9.5041630882154173</c:v>
                </c:pt>
                <c:pt idx="347">
                  <c:v>9.4971212006993202</c:v>
                </c:pt>
                <c:pt idx="348">
                  <c:v>9.4901016406001002</c:v>
                </c:pt>
                <c:pt idx="349">
                  <c:v>9.4831041258253883</c:v>
                </c:pt>
                <c:pt idx="350">
                  <c:v>9.4761283785920121</c:v>
                </c:pt>
                <c:pt idx="351">
                  <c:v>9.4691741253517474</c:v>
                </c:pt>
                <c:pt idx="352">
                  <c:v>9.4622410967185733</c:v>
                </c:pt>
                <c:pt idx="353">
                  <c:v>9.4553290273973278</c:v>
                </c:pt>
                <c:pt idx="354">
                  <c:v>9.4484376561138355</c:v>
                </c:pt>
                <c:pt idx="355">
                  <c:v>9.4415667255463802</c:v>
                </c:pt>
                <c:pt idx="356">
                  <c:v>9.4347159822585542</c:v>
                </c:pt>
                <c:pt idx="357">
                  <c:v>9.4278851766334277</c:v>
                </c:pt>
                <c:pt idx="358">
                  <c:v>9.4210740628089873</c:v>
                </c:pt>
                <c:pt idx="359">
                  <c:v>9.4142823986148798</c:v>
                </c:pt>
                <c:pt idx="360">
                  <c:v>9.4075099455103484</c:v>
                </c:pt>
                <c:pt idx="361">
                  <c:v>9.400756468523408</c:v>
                </c:pt>
                <c:pt idx="362">
                  <c:v>9.3940217361911831</c:v>
                </c:pt>
                <c:pt idx="363">
                  <c:v>9.3873055205014051</c:v>
                </c:pt>
                <c:pt idx="364">
                  <c:v>9.3806075968350342</c:v>
                </c:pt>
                <c:pt idx="365">
                  <c:v>9.373927743909988</c:v>
                </c:pt>
                <c:pt idx="366">
                  <c:v>9.367265743725957</c:v>
                </c:pt>
                <c:pt idx="367">
                  <c:v>9.3606213815102457</c:v>
                </c:pt>
                <c:pt idx="368">
                  <c:v>9.3539944456646911</c:v>
                </c:pt>
                <c:pt idx="369">
                  <c:v>9.3473847277135391</c:v>
                </c:pt>
                <c:pt idx="370">
                  <c:v>9.3407920222523462</c:v>
                </c:pt>
                <c:pt idx="371">
                  <c:v>9.3342161268978412</c:v>
                </c:pt>
                <c:pt idx="372">
                  <c:v>9.3276568422387012</c:v>
                </c:pt>
                <c:pt idx="373">
                  <c:v>9.3211139717872928</c:v>
                </c:pt>
                <c:pt idx="374">
                  <c:v>9.3145873219322972</c:v>
                </c:pt>
                <c:pt idx="375">
                  <c:v>9.3080767018922046</c:v>
                </c:pt>
                <c:pt idx="376">
                  <c:v>9.301581923669703</c:v>
                </c:pt>
                <c:pt idx="377">
                  <c:v>9.2951028020069053</c:v>
                </c:pt>
                <c:pt idx="378">
                  <c:v>9.2886391543413893</c:v>
                </c:pt>
                <c:pt idx="379">
                  <c:v>9.2821908007630647</c:v>
                </c:pt>
                <c:pt idx="380">
                  <c:v>9.2757575639718315</c:v>
                </c:pt>
                <c:pt idx="381">
                  <c:v>9.2693392692360117</c:v>
                </c:pt>
                <c:pt idx="382">
                  <c:v>9.2629357443515463</c:v>
                </c:pt>
                <c:pt idx="383">
                  <c:v>9.2565468196019314</c:v>
                </c:pt>
                <c:pt idx="384">
                  <c:v>9.2501723277188823</c:v>
                </c:pt>
                <c:pt idx="385">
                  <c:v>9.2438121038437249</c:v>
                </c:pt>
                <c:pt idx="386">
                  <c:v>9.2374659854894698</c:v>
                </c:pt>
                <c:pt idx="387">
                  <c:v>9.2311338125035789</c:v>
                </c:pt>
                <c:pt idx="388">
                  <c:v>9.2248154270313947</c:v>
                </c:pt>
                <c:pt idx="389">
                  <c:v>9.2185106734802389</c:v>
                </c:pt>
                <c:pt idx="390">
                  <c:v>9.2122193984841445</c:v>
                </c:pt>
                <c:pt idx="391">
                  <c:v>9.2059414508692132</c:v>
                </c:pt>
                <c:pt idx="392">
                  <c:v>9.1996766816196072</c:v>
                </c:pt>
                <c:pt idx="393">
                  <c:v>9.1934249438441107</c:v>
                </c:pt>
                <c:pt idx="394">
                  <c:v>9.18718609274333</c:v>
                </c:pt>
                <c:pt idx="395">
                  <c:v>9.1809599855774291</c:v>
                </c:pt>
                <c:pt idx="396">
                  <c:v>9.1747464816344628</c:v>
                </c:pt>
                <c:pt idx="397">
                  <c:v>9.1685454421992496</c:v>
                </c:pt>
                <c:pt idx="398">
                  <c:v>9.1623567305228004</c:v>
                </c:pt>
                <c:pt idx="399">
                  <c:v>9.1561802117922575</c:v>
                </c:pt>
                <c:pt idx="400">
                  <c:v>9.150015753101405</c:v>
                </c:pt>
                <c:pt idx="401">
                  <c:v>9.1438632234216399</c:v>
                </c:pt>
                <c:pt idx="402">
                  <c:v>9.1377224935734684</c:v>
                </c:pt>
                <c:pt idx="403">
                  <c:v>9.131593436198516</c:v>
                </c:pt>
                <c:pt idx="404">
                  <c:v>9.1254759257319673</c:v>
                </c:pt>
                <c:pt idx="405">
                  <c:v>9.1193698383755333</c:v>
                </c:pt>
                <c:pt idx="406">
                  <c:v>9.113275052070847</c:v>
                </c:pt>
                <c:pt idx="407">
                  <c:v>9.1071914464733421</c:v>
                </c:pt>
                <c:pt idx="408">
                  <c:v>9.1011189029265438</c:v>
                </c:pt>
                <c:pt idx="409">
                  <c:v>9.0950573044368213</c:v>
                </c:pt>
                <c:pt idx="410">
                  <c:v>9.0890065356485703</c:v>
                </c:pt>
                <c:pt idx="411">
                  <c:v>9.0829664828197902</c:v>
                </c:pt>
                <c:pt idx="412">
                  <c:v>9.0769370337981083</c:v>
                </c:pt>
                <c:pt idx="413">
                  <c:v>9.0709180779971774</c:v>
                </c:pt>
                <c:pt idx="414">
                  <c:v>9.0649095063734961</c:v>
                </c:pt>
                <c:pt idx="415">
                  <c:v>9.058911211403581</c:v>
                </c:pt>
                <c:pt idx="416">
                  <c:v>9.0529230870615667</c:v>
                </c:pt>
                <c:pt idx="417">
                  <c:v>9.0469450287971398</c:v>
                </c:pt>
                <c:pt idx="418">
                  <c:v>9.0409769335138694</c:v>
                </c:pt>
                <c:pt idx="419">
                  <c:v>9.0350186995478641</c:v>
                </c:pt>
                <c:pt idx="420">
                  <c:v>9.0290702266468248</c:v>
                </c:pt>
                <c:pt idx="421">
                  <c:v>9.0231314159493934</c:v>
                </c:pt>
                <c:pt idx="422">
                  <c:v>9.0172021699648912</c:v>
                </c:pt>
                <c:pt idx="423">
                  <c:v>9.0112823925533405</c:v>
                </c:pt>
                <c:pt idx="424">
                  <c:v>9.0053719889058748</c:v>
                </c:pt>
                <c:pt idx="425">
                  <c:v>8.9994708655253906</c:v>
                </c:pt>
                <c:pt idx="426">
                  <c:v>8.9935789302075939</c:v>
                </c:pt>
                <c:pt idx="427">
                  <c:v>8.9876960920222935</c:v>
                </c:pt>
                <c:pt idx="428">
                  <c:v>8.98182226129504</c:v>
                </c:pt>
                <c:pt idx="429">
                  <c:v>8.9759573495890326</c:v>
                </c:pt>
                <c:pt idx="430">
                  <c:v>8.9701012696873299</c:v>
                </c:pt>
                <c:pt idx="431">
                  <c:v>8.9642539355753588</c:v>
                </c:pt>
                <c:pt idx="432">
                  <c:v>8.9584152624236761</c:v>
                </c:pt>
                <c:pt idx="433">
                  <c:v>8.9525851665710388</c:v>
                </c:pt>
                <c:pt idx="434">
                  <c:v>8.9467635655077125</c:v>
                </c:pt>
                <c:pt idx="435">
                  <c:v>8.9409503778590782</c:v>
                </c:pt>
                <c:pt idx="436">
                  <c:v>8.9351455233694725</c:v>
                </c:pt>
                <c:pt idx="437">
                  <c:v>8.9293489228863105</c:v>
                </c:pt>
                <c:pt idx="438">
                  <c:v>8.9235604983444219</c:v>
                </c:pt>
                <c:pt idx="439">
                  <c:v>8.9177801727506836</c:v>
                </c:pt>
                <c:pt idx="440">
                  <c:v>8.9120078701688588</c:v>
                </c:pt>
                <c:pt idx="441">
                  <c:v>8.90624351570467</c:v>
                </c:pt>
                <c:pt idx="442">
                  <c:v>8.9004870354911638</c:v>
                </c:pt>
                <c:pt idx="443">
                  <c:v>8.8947383566742086</c:v>
                </c:pt>
                <c:pt idx="444">
                  <c:v>8.8889974073983193</c:v>
                </c:pt>
                <c:pt idx="445">
                  <c:v>8.883264116792617</c:v>
                </c:pt>
                <c:pt idx="446">
                  <c:v>8.8775384149570797</c:v>
                </c:pt>
                <c:pt idx="447">
                  <c:v>8.8718202329489575</c:v>
                </c:pt>
                <c:pt idx="448">
                  <c:v>8.8661095027694063</c:v>
                </c:pt>
                <c:pt idx="449">
                  <c:v>8.8604061573503472</c:v>
                </c:pt>
                <c:pt idx="450">
                  <c:v>8.8547101305415143</c:v>
                </c:pt>
                <c:pt idx="451">
                  <c:v>8.8490213570976941</c:v>
                </c:pt>
                <c:pt idx="452">
                  <c:v>8.8433397726661784</c:v>
                </c:pt>
                <c:pt idx="453">
                  <c:v>8.8376653137744068</c:v>
                </c:pt>
                <c:pt idx="454">
                  <c:v>8.831997917817775</c:v>
                </c:pt>
                <c:pt idx="455">
                  <c:v>8.8263375230476555</c:v>
                </c:pt>
                <c:pt idx="456">
                  <c:v>8.8206840685595953</c:v>
                </c:pt>
                <c:pt idx="457">
                  <c:v>8.8150374942816772</c:v>
                </c:pt>
                <c:pt idx="458">
                  <c:v>8.8093977409630817</c:v>
                </c:pt>
                <c:pt idx="459">
                  <c:v>8.8037647501627863</c:v>
                </c:pt>
                <c:pt idx="460">
                  <c:v>8.7981384642384857</c:v>
                </c:pt>
                <c:pt idx="461">
                  <c:v>8.7925188263356215</c:v>
                </c:pt>
                <c:pt idx="462">
                  <c:v>8.7869057803766299</c:v>
                </c:pt>
                <c:pt idx="463">
                  <c:v>8.7812992710503082</c:v>
                </c:pt>
                <c:pt idx="464">
                  <c:v>8.7756992438013626</c:v>
                </c:pt>
                <c:pt idx="465">
                  <c:v>8.7701056448201058</c:v>
                </c:pt>
                <c:pt idx="466">
                  <c:v>8.7645184210323173</c:v>
                </c:pt>
                <c:pt idx="467">
                  <c:v>8.7589375200892281</c:v>
                </c:pt>
                <c:pt idx="468">
                  <c:v>8.7533628903576961</c:v>
                </c:pt>
                <c:pt idx="469">
                  <c:v>8.7477944809104713</c:v>
                </c:pt>
                <c:pt idx="470">
                  <c:v>8.7422322415166658</c:v>
                </c:pt>
                <c:pt idx="471">
                  <c:v>8.7366761226323124</c:v>
                </c:pt>
                <c:pt idx="472">
                  <c:v>8.7311260753910975</c:v>
                </c:pt>
                <c:pt idx="473">
                  <c:v>8.7255820515952056</c:v>
                </c:pt>
                <c:pt idx="474">
                  <c:v>8.7200440037063185</c:v>
                </c:pt>
                <c:pt idx="475">
                  <c:v>8.7145118848367176</c:v>
                </c:pt>
                <c:pt idx="476">
                  <c:v>8.7089856487405566</c:v>
                </c:pt>
                <c:pt idx="477">
                  <c:v>8.7034652498052285</c:v>
                </c:pt>
                <c:pt idx="478">
                  <c:v>8.6979506430428533</c:v>
                </c:pt>
                <c:pt idx="479">
                  <c:v>8.6924417840819324</c:v>
                </c:pt>
                <c:pt idx="480">
                  <c:v>8.6869386291590711</c:v>
                </c:pt>
                <c:pt idx="481">
                  <c:v>8.6814411351108554</c:v>
                </c:pt>
                <c:pt idx="482">
                  <c:v>8.6759492593658312</c:v>
                </c:pt>
                <c:pt idx="483">
                  <c:v>8.6704629599366054</c:v>
                </c:pt>
                <c:pt idx="484">
                  <c:v>8.6649821954120547</c:v>
                </c:pt>
                <c:pt idx="485">
                  <c:v>8.6595069249496444</c:v>
                </c:pt>
                <c:pt idx="486">
                  <c:v>8.65403710826787</c:v>
                </c:pt>
                <c:pt idx="487">
                  <c:v>8.6485727056387987</c:v>
                </c:pt>
                <c:pt idx="488">
                  <c:v>8.6431136778806987</c:v>
                </c:pt>
                <c:pt idx="489">
                  <c:v>8.6376599863508154</c:v>
                </c:pt>
                <c:pt idx="490">
                  <c:v>8.6322115929382033</c:v>
                </c:pt>
                <c:pt idx="491">
                  <c:v>8.6267684600566987</c:v>
                </c:pt>
                <c:pt idx="492">
                  <c:v>8.6213305506379605</c:v>
                </c:pt>
                <c:pt idx="493">
                  <c:v>8.6158978281246377</c:v>
                </c:pt>
                <c:pt idx="494">
                  <c:v>8.6104702564635982</c:v>
                </c:pt>
                <c:pt idx="495">
                  <c:v>8.6050478000992978</c:v>
                </c:pt>
                <c:pt idx="496">
                  <c:v>8.5996304239671932</c:v>
                </c:pt>
                <c:pt idx="497">
                  <c:v>8.594218093487294</c:v>
                </c:pt>
                <c:pt idx="498">
                  <c:v>8.5888107745577589</c:v>
                </c:pt>
                <c:pt idx="499">
                  <c:v>8.5834084335486285</c:v>
                </c:pt>
                <c:pt idx="500">
                  <c:v>8.5780110372956013</c:v>
                </c:pt>
                <c:pt idx="501">
                  <c:v>8.5726185530939265</c:v>
                </c:pt>
                <c:pt idx="502">
                  <c:v>8.567230948692373</c:v>
                </c:pt>
                <c:pt idx="503">
                  <c:v>8.5618481922872736</c:v>
                </c:pt>
                <c:pt idx="504">
                  <c:v>8.5564702525166574</c:v>
                </c:pt>
                <c:pt idx="505">
                  <c:v>8.5510970984544805</c:v>
                </c:pt>
                <c:pt idx="506">
                  <c:v>8.5457286996048918</c:v>
                </c:pt>
                <c:pt idx="507">
                  <c:v>8.5403650258966337</c:v>
                </c:pt>
                <c:pt idx="508">
                  <c:v>8.5350060476774647</c:v>
                </c:pt>
                <c:pt idx="509">
                  <c:v>8.5296517357087165</c:v>
                </c:pt>
                <c:pt idx="510">
                  <c:v>8.5243020611598617</c:v>
                </c:pt>
                <c:pt idx="511">
                  <c:v>8.5189569956032116</c:v>
                </c:pt>
                <c:pt idx="512">
                  <c:v>8.513616511008653</c:v>
                </c:pt>
                <c:pt idx="513">
                  <c:v>8.5082805797384644</c:v>
                </c:pt>
                <c:pt idx="514">
                  <c:v>8.5029491745422163</c:v>
                </c:pt>
                <c:pt idx="515">
                  <c:v>8.4976222685517175</c:v>
                </c:pt>
                <c:pt idx="516">
                  <c:v>8.4922998352760484</c:v>
                </c:pt>
                <c:pt idx="517">
                  <c:v>8.486981848596642</c:v>
                </c:pt>
                <c:pt idx="518">
                  <c:v>8.4816682827624703</c:v>
                </c:pt>
                <c:pt idx="519">
                  <c:v>8.4763591123852411</c:v>
                </c:pt>
                <c:pt idx="520">
                  <c:v>8.4710543124347062</c:v>
                </c:pt>
                <c:pt idx="521">
                  <c:v>8.4657538582340024</c:v>
                </c:pt>
                <c:pt idx="522">
                  <c:v>8.4604577254550719</c:v>
                </c:pt>
                <c:pt idx="523">
                  <c:v>8.4551658901141398</c:v>
                </c:pt>
                <c:pt idx="524">
                  <c:v>8.4498783285672499</c:v>
                </c:pt>
                <c:pt idx="525">
                  <c:v>8.4445950175058577</c:v>
                </c:pt>
                <c:pt idx="526">
                  <c:v>8.439315933952491</c:v>
                </c:pt>
                <c:pt idx="527">
                  <c:v>8.4340410552564578</c:v>
                </c:pt>
                <c:pt idx="528">
                  <c:v>8.4287703590896204</c:v>
                </c:pt>
                <c:pt idx="529">
                  <c:v>8.423503823442223</c:v>
                </c:pt>
                <c:pt idx="530">
                  <c:v>8.4182414266187582</c:v>
                </c:pt>
                <c:pt idx="531">
                  <c:v>8.4129831472339269</c:v>
                </c:pt>
                <c:pt idx="532">
                  <c:v>8.4077289642086068</c:v>
                </c:pt>
                <c:pt idx="533">
                  <c:v>8.4024788567659066</c:v>
                </c:pt>
                <c:pt idx="534">
                  <c:v>8.3972328044272579</c:v>
                </c:pt>
                <c:pt idx="535">
                  <c:v>8.3919907870085559</c:v>
                </c:pt>
                <c:pt idx="536">
                  <c:v>8.386752784616359</c:v>
                </c:pt>
                <c:pt idx="537">
                  <c:v>8.3815187776441444</c:v>
                </c:pt>
                <c:pt idx="538">
                  <c:v>8.3762887467685854</c:v>
                </c:pt>
                <c:pt idx="539">
                  <c:v>8.3710626729459108</c:v>
                </c:pt>
                <c:pt idx="540">
                  <c:v>8.3658405374082871</c:v>
                </c:pt>
                <c:pt idx="541">
                  <c:v>8.3606223216602586</c:v>
                </c:pt>
                <c:pt idx="542">
                  <c:v>8.3554080074752388</c:v>
                </c:pt>
                <c:pt idx="543">
                  <c:v>8.3501975768920325</c:v>
                </c:pt>
                <c:pt idx="544">
                  <c:v>8.3449910122114179</c:v>
                </c:pt>
                <c:pt idx="545">
                  <c:v>8.3397882959927632</c:v>
                </c:pt>
                <c:pt idx="546">
                  <c:v>8.334589411050688</c:v>
                </c:pt>
                <c:pt idx="547">
                  <c:v>8.3293943404517758</c:v>
                </c:pt>
                <c:pt idx="548">
                  <c:v>8.3242030675113234</c:v>
                </c:pt>
                <c:pt idx="549">
                  <c:v>8.3190155757901252</c:v>
                </c:pt>
                <c:pt idx="550">
                  <c:v>8.3138318490913079</c:v>
                </c:pt>
                <c:pt idx="551">
                  <c:v>8.3086518714572133</c:v>
                </c:pt>
                <c:pt idx="552">
                  <c:v>8.3034756271663017</c:v>
                </c:pt>
                <c:pt idx="553">
                  <c:v>8.2983031007301076</c:v>
                </c:pt>
                <c:pt idx="554">
                  <c:v>8.2931342768902301</c:v>
                </c:pt>
                <c:pt idx="555">
                  <c:v>8.287969140615365</c:v>
                </c:pt>
                <c:pt idx="556">
                  <c:v>8.2828076770983827</c:v>
                </c:pt>
                <c:pt idx="557">
                  <c:v>8.2776498717534128</c:v>
                </c:pt>
                <c:pt idx="558">
                  <c:v>8.272495710213013</c:v>
                </c:pt>
                <c:pt idx="559">
                  <c:v>8.2673451783253142</c:v>
                </c:pt>
                <c:pt idx="560">
                  <c:v>8.2621982621512782</c:v>
                </c:pt>
                <c:pt idx="561">
                  <c:v>8.25705494796191</c:v>
                </c:pt>
                <c:pt idx="562">
                  <c:v>8.2519152222355672</c:v>
                </c:pt>
                <c:pt idx="563">
                  <c:v>8.2467790716552667</c:v>
                </c:pt>
                <c:pt idx="564">
                  <c:v>8.241646483106047</c:v>
                </c:pt>
                <c:pt idx="565">
                  <c:v>8.2365174436723443</c:v>
                </c:pt>
                <c:pt idx="566">
                  <c:v>8.2313919406354259</c:v>
                </c:pt>
                <c:pt idx="567">
                  <c:v>8.2262699614708303</c:v>
                </c:pt>
                <c:pt idx="568">
                  <c:v>8.221151493845861</c:v>
                </c:pt>
                <c:pt idx="569">
                  <c:v>8.2160365256170991</c:v>
                </c:pt>
                <c:pt idx="570">
                  <c:v>8.2109250448279454</c:v>
                </c:pt>
                <c:pt idx="571">
                  <c:v>8.2058170397062113</c:v>
                </c:pt>
                <c:pt idx="572">
                  <c:v>8.2007124986617104</c:v>
                </c:pt>
                <c:pt idx="573">
                  <c:v>8.1956114102839184</c:v>
                </c:pt>
                <c:pt idx="574">
                  <c:v>8.1905137633396219</c:v>
                </c:pt>
                <c:pt idx="575">
                  <c:v>8.1854195467706212</c:v>
                </c:pt>
                <c:pt idx="576">
                  <c:v>8.1803287496914621</c:v>
                </c:pt>
                <c:pt idx="577">
                  <c:v>8.1752413613871813</c:v>
                </c:pt>
                <c:pt idx="578">
                  <c:v>8.1701573713110989</c:v>
                </c:pt>
                <c:pt idx="579">
                  <c:v>8.1650767690826189</c:v>
                </c:pt>
                <c:pt idx="580">
                  <c:v>8.1599995444850748</c:v>
                </c:pt>
                <c:pt idx="581">
                  <c:v>8.1549256874635798</c:v>
                </c:pt>
                <c:pt idx="582">
                  <c:v>8.1498551881229364</c:v>
                </c:pt>
                <c:pt idx="583">
                  <c:v>8.1447880367255365</c:v>
                </c:pt>
                <c:pt idx="584">
                  <c:v>8.1397242236893117</c:v>
                </c:pt>
                <c:pt idx="585">
                  <c:v>8.1346637395856991</c:v>
                </c:pt>
                <c:pt idx="586">
                  <c:v>8.1296065751376396</c:v>
                </c:pt>
                <c:pt idx="587">
                  <c:v>8.1245527212175865</c:v>
                </c:pt>
                <c:pt idx="588">
                  <c:v>8.1195021688455498</c:v>
                </c:pt>
                <c:pt idx="589">
                  <c:v>8.1144549091871685</c:v>
                </c:pt>
                <c:pt idx="590">
                  <c:v>8.1094109335517999</c:v>
                </c:pt>
                <c:pt idx="591">
                  <c:v>8.1043702333906218</c:v>
                </c:pt>
                <c:pt idx="592">
                  <c:v>8.0993328002947891</c:v>
                </c:pt>
                <c:pt idx="593">
                  <c:v>8.0942986259935719</c:v>
                </c:pt>
                <c:pt idx="594">
                  <c:v>8.0892677023525543</c:v>
                </c:pt>
                <c:pt idx="595">
                  <c:v>8.0842400213718371</c:v>
                </c:pt>
                <c:pt idx="596">
                  <c:v>8.0792155751842483</c:v>
                </c:pt>
                <c:pt idx="597">
                  <c:v>8.0741943560536118</c:v>
                </c:pt>
                <c:pt idx="598">
                  <c:v>8.0691763563730081</c:v>
                </c:pt>
                <c:pt idx="599">
                  <c:v>8.0641615686630672</c:v>
                </c:pt>
                <c:pt idx="600">
                  <c:v>8.0591499855702722</c:v>
                </c:pt>
                <c:pt idx="601">
                  <c:v>8.0541415998653072</c:v>
                </c:pt>
                <c:pt idx="602">
                  <c:v>8.0491364044413931</c:v>
                </c:pt>
                <c:pt idx="603">
                  <c:v>8.044134392312678</c:v>
                </c:pt>
                <c:pt idx="604">
                  <c:v>8.0391355566126101</c:v>
                </c:pt>
                <c:pt idx="605">
                  <c:v>8.0341398905923622</c:v>
                </c:pt>
                <c:pt idx="606">
                  <c:v>8.0291473876192683</c:v>
                </c:pt>
                <c:pt idx="607">
                  <c:v>8.0241580411752569</c:v>
                </c:pt>
                <c:pt idx="608">
                  <c:v>8.0191718448553395</c:v>
                </c:pt>
                <c:pt idx="609">
                  <c:v>8.014188792366074</c:v>
                </c:pt>
                <c:pt idx="610">
                  <c:v>8.0092088775241024</c:v>
                </c:pt>
                <c:pt idx="611">
                  <c:v>8.0042320942546485</c:v>
                </c:pt>
                <c:pt idx="612">
                  <c:v>7.9992584365900772</c:v>
                </c:pt>
                <c:pt idx="613">
                  <c:v>7.9942878986684356</c:v>
                </c:pt>
                <c:pt idx="614">
                  <c:v>7.9893204747320556</c:v>
                </c:pt>
                <c:pt idx="615">
                  <c:v>7.9843561591261221</c:v>
                </c:pt>
                <c:pt idx="616">
                  <c:v>7.9793949462973028</c:v>
                </c:pt>
                <c:pt idx="617">
                  <c:v>7.9744368307923708</c:v>
                </c:pt>
                <c:pt idx="618">
                  <c:v>7.9694818072568445</c:v>
                </c:pt>
                <c:pt idx="619">
                  <c:v>7.96452987043366</c:v>
                </c:pt>
                <c:pt idx="620">
                  <c:v>7.9595810151618327</c:v>
                </c:pt>
                <c:pt idx="621">
                  <c:v>7.9546352363751627</c:v>
                </c:pt>
                <c:pt idx="622">
                  <c:v>7.9496925291009362</c:v>
                </c:pt>
                <c:pt idx="623">
                  <c:v>7.9447528884586571</c:v>
                </c:pt>
                <c:pt idx="624">
                  <c:v>7.9398163096587826</c:v>
                </c:pt>
                <c:pt idx="625">
                  <c:v>7.9348827880014792</c:v>
                </c:pt>
                <c:pt idx="626">
                  <c:v>7.9299523188753867</c:v>
                </c:pt>
                <c:pt idx="627">
                  <c:v>7.9250248977564102</c:v>
                </c:pt>
                <c:pt idx="628">
                  <c:v>7.9201005202065158</c:v>
                </c:pt>
                <c:pt idx="629">
                  <c:v>7.9151791818725474</c:v>
                </c:pt>
                <c:pt idx="630">
                  <c:v>7.9102608784850528</c:v>
                </c:pt>
                <c:pt idx="631">
                  <c:v>7.9053456058571161</c:v>
                </c:pt>
                <c:pt idx="632">
                  <c:v>7.9004333598832357</c:v>
                </c:pt>
                <c:pt idx="633">
                  <c:v>7.8955241365381656</c:v>
                </c:pt>
                <c:pt idx="634">
                  <c:v>7.8906179318758198</c:v>
                </c:pt>
                <c:pt idx="635">
                  <c:v>7.885714742028167</c:v>
                </c:pt>
                <c:pt idx="636">
                  <c:v>7.880814563204126</c:v>
                </c:pt>
                <c:pt idx="637">
                  <c:v>7.8759173916884997</c:v>
                </c:pt>
                <c:pt idx="638">
                  <c:v>7.8710232238409077</c:v>
                </c:pt>
                <c:pt idx="639">
                  <c:v>7.8661320560947345</c:v>
                </c:pt>
                <c:pt idx="640">
                  <c:v>7.8612438849560942</c:v>
                </c:pt>
                <c:pt idx="641">
                  <c:v>7.8563587070027925</c:v>
                </c:pt>
                <c:pt idx="642">
                  <c:v>7.8514765188833202</c:v>
                </c:pt>
                <c:pt idx="643">
                  <c:v>7.8465973173158563</c:v>
                </c:pt>
                <c:pt idx="644">
                  <c:v>7.8417210990872679</c:v>
                </c:pt>
                <c:pt idx="645">
                  <c:v>7.8368478610521315</c:v>
                </c:pt>
                <c:pt idx="646">
                  <c:v>7.8319776001317667</c:v>
                </c:pt>
                <c:pt idx="647">
                  <c:v>7.8271103133132947</c:v>
                </c:pt>
                <c:pt idx="648">
                  <c:v>7.82224599764867</c:v>
                </c:pt>
                <c:pt idx="649">
                  <c:v>7.8173846502537661</c:v>
                </c:pt>
                <c:pt idx="650">
                  <c:v>7.8125262683074421</c:v>
                </c:pt>
                <c:pt idx="651">
                  <c:v>7.8076708490506466</c:v>
                </c:pt>
                <c:pt idx="652">
                  <c:v>7.8028183897855037</c:v>
                </c:pt>
                <c:pt idx="653">
                  <c:v>7.7979688878744238</c:v>
                </c:pt>
                <c:pt idx="654">
                  <c:v>7.7931223407392345</c:v>
                </c:pt>
                <c:pt idx="655">
                  <c:v>7.7882787458603158</c:v>
                </c:pt>
                <c:pt idx="656">
                  <c:v>7.783438100775717</c:v>
                </c:pt>
                <c:pt idx="657">
                  <c:v>7.7786004030803415</c:v>
                </c:pt>
                <c:pt idx="658">
                  <c:v>7.7737656504250836</c:v>
                </c:pt>
                <c:pt idx="659">
                  <c:v>7.7689338405160235</c:v>
                </c:pt>
                <c:pt idx="660">
                  <c:v>7.7641049711135839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'確認 Graph(Vin)'!$D$4</c:f>
              <c:strCache>
                <c:ptCount val="1"/>
                <c:pt idx="0">
                  <c:v>Vin(typ)</c:v>
                </c:pt>
              </c:strCache>
            </c:strRef>
          </c:tx>
          <c:spPr>
            <a:ln w="25400">
              <a:solidFill>
                <a:srgbClr val="ED7D31"/>
              </a:solidFill>
              <a:prstDash val="solid"/>
            </a:ln>
          </c:spPr>
          <c:marker>
            <c:symbol val="none"/>
          </c:marker>
          <c:xVal>
            <c:numRef>
              <c:f>'確認 Graph(Vin)'!$B$5:$B$665</c:f>
              <c:numCache>
                <c:formatCode>General</c:formatCode>
                <c:ptCount val="661"/>
                <c:pt idx="0">
                  <c:v>20</c:v>
                </c:pt>
                <c:pt idx="1">
                  <c:v>20.5</c:v>
                </c:pt>
                <c:pt idx="2">
                  <c:v>21</c:v>
                </c:pt>
                <c:pt idx="3">
                  <c:v>21.5</c:v>
                </c:pt>
                <c:pt idx="4">
                  <c:v>22</c:v>
                </c:pt>
                <c:pt idx="5">
                  <c:v>22.5</c:v>
                </c:pt>
                <c:pt idx="6">
                  <c:v>23</c:v>
                </c:pt>
                <c:pt idx="7">
                  <c:v>23.5</c:v>
                </c:pt>
                <c:pt idx="8">
                  <c:v>24</c:v>
                </c:pt>
                <c:pt idx="9">
                  <c:v>24.5</c:v>
                </c:pt>
                <c:pt idx="10">
                  <c:v>25</c:v>
                </c:pt>
                <c:pt idx="11">
                  <c:v>25.5</c:v>
                </c:pt>
                <c:pt idx="12">
                  <c:v>26</c:v>
                </c:pt>
                <c:pt idx="13">
                  <c:v>26.5</c:v>
                </c:pt>
                <c:pt idx="14">
                  <c:v>27</c:v>
                </c:pt>
                <c:pt idx="15">
                  <c:v>27.5</c:v>
                </c:pt>
                <c:pt idx="16">
                  <c:v>28</c:v>
                </c:pt>
                <c:pt idx="17">
                  <c:v>28.5</c:v>
                </c:pt>
                <c:pt idx="18">
                  <c:v>29</c:v>
                </c:pt>
                <c:pt idx="19">
                  <c:v>29.5</c:v>
                </c:pt>
                <c:pt idx="20">
                  <c:v>30</c:v>
                </c:pt>
                <c:pt idx="21">
                  <c:v>30.5</c:v>
                </c:pt>
                <c:pt idx="22">
                  <c:v>31</c:v>
                </c:pt>
                <c:pt idx="23">
                  <c:v>31.5</c:v>
                </c:pt>
                <c:pt idx="24">
                  <c:v>32</c:v>
                </c:pt>
                <c:pt idx="25">
                  <c:v>32.5</c:v>
                </c:pt>
                <c:pt idx="26">
                  <c:v>33</c:v>
                </c:pt>
                <c:pt idx="27">
                  <c:v>33.5</c:v>
                </c:pt>
                <c:pt idx="28">
                  <c:v>34</c:v>
                </c:pt>
                <c:pt idx="29">
                  <c:v>34.5</c:v>
                </c:pt>
                <c:pt idx="30">
                  <c:v>35</c:v>
                </c:pt>
                <c:pt idx="31">
                  <c:v>35.5</c:v>
                </c:pt>
                <c:pt idx="32">
                  <c:v>36</c:v>
                </c:pt>
                <c:pt idx="33">
                  <c:v>36.5</c:v>
                </c:pt>
                <c:pt idx="34">
                  <c:v>37</c:v>
                </c:pt>
                <c:pt idx="35">
                  <c:v>37.5</c:v>
                </c:pt>
                <c:pt idx="36">
                  <c:v>38</c:v>
                </c:pt>
                <c:pt idx="37">
                  <c:v>38.5</c:v>
                </c:pt>
                <c:pt idx="38">
                  <c:v>39</c:v>
                </c:pt>
                <c:pt idx="39">
                  <c:v>39.5</c:v>
                </c:pt>
                <c:pt idx="40">
                  <c:v>40</c:v>
                </c:pt>
                <c:pt idx="41">
                  <c:v>40.5</c:v>
                </c:pt>
                <c:pt idx="42">
                  <c:v>41</c:v>
                </c:pt>
                <c:pt idx="43">
                  <c:v>41.5</c:v>
                </c:pt>
                <c:pt idx="44">
                  <c:v>42</c:v>
                </c:pt>
                <c:pt idx="45">
                  <c:v>42.5</c:v>
                </c:pt>
                <c:pt idx="46">
                  <c:v>43</c:v>
                </c:pt>
                <c:pt idx="47">
                  <c:v>43.5</c:v>
                </c:pt>
                <c:pt idx="48">
                  <c:v>44</c:v>
                </c:pt>
                <c:pt idx="49">
                  <c:v>44.5</c:v>
                </c:pt>
                <c:pt idx="50">
                  <c:v>45</c:v>
                </c:pt>
                <c:pt idx="51">
                  <c:v>45.5</c:v>
                </c:pt>
                <c:pt idx="52">
                  <c:v>46</c:v>
                </c:pt>
                <c:pt idx="53">
                  <c:v>46.5</c:v>
                </c:pt>
                <c:pt idx="54">
                  <c:v>47</c:v>
                </c:pt>
                <c:pt idx="55">
                  <c:v>47.5</c:v>
                </c:pt>
                <c:pt idx="56">
                  <c:v>48</c:v>
                </c:pt>
                <c:pt idx="57">
                  <c:v>48.5</c:v>
                </c:pt>
                <c:pt idx="58">
                  <c:v>49</c:v>
                </c:pt>
                <c:pt idx="59">
                  <c:v>49.5</c:v>
                </c:pt>
                <c:pt idx="60">
                  <c:v>50</c:v>
                </c:pt>
                <c:pt idx="61">
                  <c:v>50.5</c:v>
                </c:pt>
                <c:pt idx="62">
                  <c:v>51</c:v>
                </c:pt>
                <c:pt idx="63">
                  <c:v>51.5</c:v>
                </c:pt>
                <c:pt idx="64">
                  <c:v>52</c:v>
                </c:pt>
                <c:pt idx="65">
                  <c:v>52.5</c:v>
                </c:pt>
                <c:pt idx="66">
                  <c:v>53</c:v>
                </c:pt>
                <c:pt idx="67">
                  <c:v>53.5</c:v>
                </c:pt>
                <c:pt idx="68">
                  <c:v>54</c:v>
                </c:pt>
                <c:pt idx="69">
                  <c:v>54.5</c:v>
                </c:pt>
                <c:pt idx="70">
                  <c:v>55</c:v>
                </c:pt>
                <c:pt idx="71">
                  <c:v>55.5</c:v>
                </c:pt>
                <c:pt idx="72">
                  <c:v>56</c:v>
                </c:pt>
                <c:pt idx="73">
                  <c:v>56.5</c:v>
                </c:pt>
                <c:pt idx="74">
                  <c:v>57</c:v>
                </c:pt>
                <c:pt idx="75">
                  <c:v>57.5</c:v>
                </c:pt>
                <c:pt idx="76">
                  <c:v>58</c:v>
                </c:pt>
                <c:pt idx="77">
                  <c:v>58.5</c:v>
                </c:pt>
                <c:pt idx="78">
                  <c:v>59</c:v>
                </c:pt>
                <c:pt idx="79">
                  <c:v>59.5</c:v>
                </c:pt>
                <c:pt idx="80">
                  <c:v>60</c:v>
                </c:pt>
                <c:pt idx="81">
                  <c:v>60.5</c:v>
                </c:pt>
                <c:pt idx="82">
                  <c:v>61</c:v>
                </c:pt>
                <c:pt idx="83">
                  <c:v>61.5</c:v>
                </c:pt>
                <c:pt idx="84">
                  <c:v>62</c:v>
                </c:pt>
                <c:pt idx="85">
                  <c:v>62.5</c:v>
                </c:pt>
                <c:pt idx="86">
                  <c:v>63</c:v>
                </c:pt>
                <c:pt idx="87">
                  <c:v>63.5</c:v>
                </c:pt>
                <c:pt idx="88">
                  <c:v>64</c:v>
                </c:pt>
                <c:pt idx="89">
                  <c:v>64.5</c:v>
                </c:pt>
                <c:pt idx="90">
                  <c:v>65</c:v>
                </c:pt>
                <c:pt idx="91">
                  <c:v>65.5</c:v>
                </c:pt>
                <c:pt idx="92">
                  <c:v>66</c:v>
                </c:pt>
                <c:pt idx="93">
                  <c:v>66.5</c:v>
                </c:pt>
                <c:pt idx="94">
                  <c:v>67</c:v>
                </c:pt>
                <c:pt idx="95">
                  <c:v>67.5</c:v>
                </c:pt>
                <c:pt idx="96">
                  <c:v>68</c:v>
                </c:pt>
                <c:pt idx="97">
                  <c:v>68.5</c:v>
                </c:pt>
                <c:pt idx="98">
                  <c:v>69</c:v>
                </c:pt>
                <c:pt idx="99">
                  <c:v>69.5</c:v>
                </c:pt>
                <c:pt idx="100">
                  <c:v>70</c:v>
                </c:pt>
                <c:pt idx="101">
                  <c:v>70.5</c:v>
                </c:pt>
                <c:pt idx="102">
                  <c:v>71</c:v>
                </c:pt>
                <c:pt idx="103">
                  <c:v>71.5</c:v>
                </c:pt>
                <c:pt idx="104">
                  <c:v>72</c:v>
                </c:pt>
                <c:pt idx="105">
                  <c:v>72.5</c:v>
                </c:pt>
                <c:pt idx="106">
                  <c:v>73</c:v>
                </c:pt>
                <c:pt idx="107">
                  <c:v>73.5</c:v>
                </c:pt>
                <c:pt idx="108">
                  <c:v>74</c:v>
                </c:pt>
                <c:pt idx="109">
                  <c:v>74.5</c:v>
                </c:pt>
                <c:pt idx="110">
                  <c:v>75</c:v>
                </c:pt>
                <c:pt idx="111">
                  <c:v>75.5</c:v>
                </c:pt>
                <c:pt idx="112">
                  <c:v>76</c:v>
                </c:pt>
                <c:pt idx="113">
                  <c:v>76.5</c:v>
                </c:pt>
                <c:pt idx="114">
                  <c:v>77</c:v>
                </c:pt>
                <c:pt idx="115">
                  <c:v>77.5</c:v>
                </c:pt>
                <c:pt idx="116">
                  <c:v>78</c:v>
                </c:pt>
                <c:pt idx="117">
                  <c:v>78.5</c:v>
                </c:pt>
                <c:pt idx="118">
                  <c:v>79</c:v>
                </c:pt>
                <c:pt idx="119">
                  <c:v>79.5</c:v>
                </c:pt>
                <c:pt idx="120">
                  <c:v>80</c:v>
                </c:pt>
                <c:pt idx="121">
                  <c:v>80.5</c:v>
                </c:pt>
                <c:pt idx="122">
                  <c:v>81</c:v>
                </c:pt>
                <c:pt idx="123">
                  <c:v>81.5</c:v>
                </c:pt>
                <c:pt idx="124">
                  <c:v>82</c:v>
                </c:pt>
                <c:pt idx="125">
                  <c:v>82.5</c:v>
                </c:pt>
                <c:pt idx="126">
                  <c:v>83</c:v>
                </c:pt>
                <c:pt idx="127">
                  <c:v>83.5</c:v>
                </c:pt>
                <c:pt idx="128">
                  <c:v>84</c:v>
                </c:pt>
                <c:pt idx="129">
                  <c:v>84.5</c:v>
                </c:pt>
                <c:pt idx="130">
                  <c:v>85</c:v>
                </c:pt>
                <c:pt idx="131">
                  <c:v>85.5</c:v>
                </c:pt>
                <c:pt idx="132">
                  <c:v>86</c:v>
                </c:pt>
                <c:pt idx="133">
                  <c:v>86.5</c:v>
                </c:pt>
                <c:pt idx="134">
                  <c:v>87</c:v>
                </c:pt>
                <c:pt idx="135">
                  <c:v>87.5</c:v>
                </c:pt>
                <c:pt idx="136">
                  <c:v>88</c:v>
                </c:pt>
                <c:pt idx="137">
                  <c:v>88.5</c:v>
                </c:pt>
                <c:pt idx="138">
                  <c:v>89</c:v>
                </c:pt>
                <c:pt idx="139">
                  <c:v>89.5</c:v>
                </c:pt>
                <c:pt idx="140">
                  <c:v>90</c:v>
                </c:pt>
                <c:pt idx="141">
                  <c:v>90.5</c:v>
                </c:pt>
                <c:pt idx="142">
                  <c:v>91</c:v>
                </c:pt>
                <c:pt idx="143">
                  <c:v>91.5</c:v>
                </c:pt>
                <c:pt idx="144">
                  <c:v>92</c:v>
                </c:pt>
                <c:pt idx="145">
                  <c:v>92.5</c:v>
                </c:pt>
                <c:pt idx="146">
                  <c:v>93</c:v>
                </c:pt>
                <c:pt idx="147">
                  <c:v>93.5</c:v>
                </c:pt>
                <c:pt idx="148">
                  <c:v>94</c:v>
                </c:pt>
                <c:pt idx="149">
                  <c:v>94.5</c:v>
                </c:pt>
                <c:pt idx="150">
                  <c:v>95</c:v>
                </c:pt>
                <c:pt idx="151">
                  <c:v>95.5</c:v>
                </c:pt>
                <c:pt idx="152">
                  <c:v>96</c:v>
                </c:pt>
                <c:pt idx="153">
                  <c:v>96.5</c:v>
                </c:pt>
                <c:pt idx="154">
                  <c:v>97</c:v>
                </c:pt>
                <c:pt idx="155">
                  <c:v>97.5</c:v>
                </c:pt>
                <c:pt idx="156">
                  <c:v>98</c:v>
                </c:pt>
                <c:pt idx="157">
                  <c:v>98.5</c:v>
                </c:pt>
                <c:pt idx="158">
                  <c:v>99</c:v>
                </c:pt>
                <c:pt idx="159">
                  <c:v>99.5</c:v>
                </c:pt>
                <c:pt idx="160">
                  <c:v>100</c:v>
                </c:pt>
                <c:pt idx="161">
                  <c:v>100.5</c:v>
                </c:pt>
                <c:pt idx="162">
                  <c:v>101</c:v>
                </c:pt>
                <c:pt idx="163">
                  <c:v>101.5</c:v>
                </c:pt>
                <c:pt idx="164">
                  <c:v>102</c:v>
                </c:pt>
                <c:pt idx="165">
                  <c:v>102.5</c:v>
                </c:pt>
                <c:pt idx="166">
                  <c:v>103</c:v>
                </c:pt>
                <c:pt idx="167">
                  <c:v>103.5</c:v>
                </c:pt>
                <c:pt idx="168">
                  <c:v>104</c:v>
                </c:pt>
                <c:pt idx="169">
                  <c:v>104.5</c:v>
                </c:pt>
                <c:pt idx="170">
                  <c:v>105</c:v>
                </c:pt>
                <c:pt idx="171">
                  <c:v>105.5</c:v>
                </c:pt>
                <c:pt idx="172">
                  <c:v>106</c:v>
                </c:pt>
                <c:pt idx="173">
                  <c:v>106.5</c:v>
                </c:pt>
                <c:pt idx="174">
                  <c:v>107</c:v>
                </c:pt>
                <c:pt idx="175">
                  <c:v>107.5</c:v>
                </c:pt>
                <c:pt idx="176">
                  <c:v>108</c:v>
                </c:pt>
                <c:pt idx="177">
                  <c:v>108.5</c:v>
                </c:pt>
                <c:pt idx="178">
                  <c:v>109</c:v>
                </c:pt>
                <c:pt idx="179">
                  <c:v>109.5</c:v>
                </c:pt>
                <c:pt idx="180">
                  <c:v>110</c:v>
                </c:pt>
                <c:pt idx="181">
                  <c:v>110.5</c:v>
                </c:pt>
                <c:pt idx="182">
                  <c:v>111</c:v>
                </c:pt>
                <c:pt idx="183">
                  <c:v>111.5</c:v>
                </c:pt>
                <c:pt idx="184">
                  <c:v>112</c:v>
                </c:pt>
                <c:pt idx="185">
                  <c:v>112.5</c:v>
                </c:pt>
                <c:pt idx="186">
                  <c:v>113</c:v>
                </c:pt>
                <c:pt idx="187">
                  <c:v>113.5</c:v>
                </c:pt>
                <c:pt idx="188">
                  <c:v>114</c:v>
                </c:pt>
                <c:pt idx="189">
                  <c:v>114.5</c:v>
                </c:pt>
                <c:pt idx="190">
                  <c:v>115</c:v>
                </c:pt>
                <c:pt idx="191">
                  <c:v>115.5</c:v>
                </c:pt>
                <c:pt idx="192">
                  <c:v>116</c:v>
                </c:pt>
                <c:pt idx="193">
                  <c:v>116.5</c:v>
                </c:pt>
                <c:pt idx="194">
                  <c:v>117</c:v>
                </c:pt>
                <c:pt idx="195">
                  <c:v>117.5</c:v>
                </c:pt>
                <c:pt idx="196">
                  <c:v>118</c:v>
                </c:pt>
                <c:pt idx="197">
                  <c:v>118.5</c:v>
                </c:pt>
                <c:pt idx="198">
                  <c:v>119</c:v>
                </c:pt>
                <c:pt idx="199">
                  <c:v>119.5</c:v>
                </c:pt>
                <c:pt idx="200">
                  <c:v>120</c:v>
                </c:pt>
                <c:pt idx="201">
                  <c:v>120.5</c:v>
                </c:pt>
                <c:pt idx="202">
                  <c:v>121</c:v>
                </c:pt>
                <c:pt idx="203">
                  <c:v>121.5</c:v>
                </c:pt>
                <c:pt idx="204">
                  <c:v>122</c:v>
                </c:pt>
                <c:pt idx="205">
                  <c:v>122.5</c:v>
                </c:pt>
                <c:pt idx="206">
                  <c:v>123</c:v>
                </c:pt>
                <c:pt idx="207">
                  <c:v>123.5</c:v>
                </c:pt>
                <c:pt idx="208">
                  <c:v>124</c:v>
                </c:pt>
                <c:pt idx="209">
                  <c:v>124.5</c:v>
                </c:pt>
                <c:pt idx="210">
                  <c:v>125</c:v>
                </c:pt>
                <c:pt idx="211">
                  <c:v>125.5</c:v>
                </c:pt>
                <c:pt idx="212">
                  <c:v>126</c:v>
                </c:pt>
                <c:pt idx="213">
                  <c:v>126.5</c:v>
                </c:pt>
                <c:pt idx="214">
                  <c:v>127</c:v>
                </c:pt>
                <c:pt idx="215">
                  <c:v>127.5</c:v>
                </c:pt>
                <c:pt idx="216">
                  <c:v>128</c:v>
                </c:pt>
                <c:pt idx="217">
                  <c:v>128.5</c:v>
                </c:pt>
                <c:pt idx="218">
                  <c:v>129</c:v>
                </c:pt>
                <c:pt idx="219">
                  <c:v>129.5</c:v>
                </c:pt>
                <c:pt idx="220">
                  <c:v>130</c:v>
                </c:pt>
                <c:pt idx="221">
                  <c:v>130.5</c:v>
                </c:pt>
                <c:pt idx="222">
                  <c:v>131</c:v>
                </c:pt>
                <c:pt idx="223">
                  <c:v>131.5</c:v>
                </c:pt>
                <c:pt idx="224">
                  <c:v>132</c:v>
                </c:pt>
                <c:pt idx="225">
                  <c:v>132.5</c:v>
                </c:pt>
                <c:pt idx="226">
                  <c:v>133</c:v>
                </c:pt>
                <c:pt idx="227">
                  <c:v>133.5</c:v>
                </c:pt>
                <c:pt idx="228">
                  <c:v>134</c:v>
                </c:pt>
                <c:pt idx="229">
                  <c:v>134.5</c:v>
                </c:pt>
                <c:pt idx="230">
                  <c:v>135</c:v>
                </c:pt>
                <c:pt idx="231">
                  <c:v>135.5</c:v>
                </c:pt>
                <c:pt idx="232">
                  <c:v>136</c:v>
                </c:pt>
                <c:pt idx="233">
                  <c:v>136.5</c:v>
                </c:pt>
                <c:pt idx="234">
                  <c:v>137</c:v>
                </c:pt>
                <c:pt idx="235">
                  <c:v>137.5</c:v>
                </c:pt>
                <c:pt idx="236">
                  <c:v>138</c:v>
                </c:pt>
                <c:pt idx="237">
                  <c:v>138.5</c:v>
                </c:pt>
                <c:pt idx="238">
                  <c:v>139</c:v>
                </c:pt>
                <c:pt idx="239">
                  <c:v>139.5</c:v>
                </c:pt>
                <c:pt idx="240">
                  <c:v>140</c:v>
                </c:pt>
                <c:pt idx="241">
                  <c:v>140.5</c:v>
                </c:pt>
                <c:pt idx="242">
                  <c:v>141</c:v>
                </c:pt>
                <c:pt idx="243">
                  <c:v>141.5</c:v>
                </c:pt>
                <c:pt idx="244">
                  <c:v>142</c:v>
                </c:pt>
                <c:pt idx="245">
                  <c:v>142.5</c:v>
                </c:pt>
                <c:pt idx="246">
                  <c:v>143</c:v>
                </c:pt>
                <c:pt idx="247">
                  <c:v>143.5</c:v>
                </c:pt>
                <c:pt idx="248">
                  <c:v>144</c:v>
                </c:pt>
                <c:pt idx="249">
                  <c:v>144.5</c:v>
                </c:pt>
                <c:pt idx="250">
                  <c:v>145</c:v>
                </c:pt>
                <c:pt idx="251">
                  <c:v>145.5</c:v>
                </c:pt>
                <c:pt idx="252">
                  <c:v>146</c:v>
                </c:pt>
                <c:pt idx="253">
                  <c:v>146.5</c:v>
                </c:pt>
                <c:pt idx="254">
                  <c:v>147</c:v>
                </c:pt>
                <c:pt idx="255">
                  <c:v>147.5</c:v>
                </c:pt>
                <c:pt idx="256">
                  <c:v>148</c:v>
                </c:pt>
                <c:pt idx="257">
                  <c:v>148.5</c:v>
                </c:pt>
                <c:pt idx="258">
                  <c:v>149</c:v>
                </c:pt>
                <c:pt idx="259">
                  <c:v>149.5</c:v>
                </c:pt>
                <c:pt idx="260">
                  <c:v>150</c:v>
                </c:pt>
                <c:pt idx="261">
                  <c:v>150.5</c:v>
                </c:pt>
                <c:pt idx="262">
                  <c:v>151</c:v>
                </c:pt>
                <c:pt idx="263">
                  <c:v>151.5</c:v>
                </c:pt>
                <c:pt idx="264">
                  <c:v>152</c:v>
                </c:pt>
                <c:pt idx="265">
                  <c:v>152.5</c:v>
                </c:pt>
                <c:pt idx="266">
                  <c:v>153</c:v>
                </c:pt>
                <c:pt idx="267">
                  <c:v>153.5</c:v>
                </c:pt>
                <c:pt idx="268">
                  <c:v>154</c:v>
                </c:pt>
                <c:pt idx="269">
                  <c:v>154.5</c:v>
                </c:pt>
                <c:pt idx="270">
                  <c:v>155</c:v>
                </c:pt>
                <c:pt idx="271">
                  <c:v>155.5</c:v>
                </c:pt>
                <c:pt idx="272">
                  <c:v>156</c:v>
                </c:pt>
                <c:pt idx="273">
                  <c:v>156.5</c:v>
                </c:pt>
                <c:pt idx="274">
                  <c:v>157</c:v>
                </c:pt>
                <c:pt idx="275">
                  <c:v>157.5</c:v>
                </c:pt>
                <c:pt idx="276">
                  <c:v>158</c:v>
                </c:pt>
                <c:pt idx="277">
                  <c:v>158.5</c:v>
                </c:pt>
                <c:pt idx="278">
                  <c:v>159</c:v>
                </c:pt>
                <c:pt idx="279">
                  <c:v>159.5</c:v>
                </c:pt>
                <c:pt idx="280">
                  <c:v>160</c:v>
                </c:pt>
                <c:pt idx="281">
                  <c:v>160.5</c:v>
                </c:pt>
                <c:pt idx="282">
                  <c:v>161</c:v>
                </c:pt>
                <c:pt idx="283">
                  <c:v>161.5</c:v>
                </c:pt>
                <c:pt idx="284">
                  <c:v>162</c:v>
                </c:pt>
                <c:pt idx="285">
                  <c:v>162.5</c:v>
                </c:pt>
                <c:pt idx="286">
                  <c:v>163</c:v>
                </c:pt>
                <c:pt idx="287">
                  <c:v>163.5</c:v>
                </c:pt>
                <c:pt idx="288">
                  <c:v>164</c:v>
                </c:pt>
                <c:pt idx="289">
                  <c:v>164.5</c:v>
                </c:pt>
                <c:pt idx="290">
                  <c:v>165</c:v>
                </c:pt>
                <c:pt idx="291">
                  <c:v>165.5</c:v>
                </c:pt>
                <c:pt idx="292">
                  <c:v>166</c:v>
                </c:pt>
                <c:pt idx="293">
                  <c:v>166.5</c:v>
                </c:pt>
                <c:pt idx="294">
                  <c:v>167</c:v>
                </c:pt>
                <c:pt idx="295">
                  <c:v>167.5</c:v>
                </c:pt>
                <c:pt idx="296">
                  <c:v>168</c:v>
                </c:pt>
                <c:pt idx="297">
                  <c:v>168.5</c:v>
                </c:pt>
                <c:pt idx="298">
                  <c:v>169</c:v>
                </c:pt>
                <c:pt idx="299">
                  <c:v>169.5</c:v>
                </c:pt>
                <c:pt idx="300">
                  <c:v>170</c:v>
                </c:pt>
                <c:pt idx="301">
                  <c:v>170.5</c:v>
                </c:pt>
                <c:pt idx="302">
                  <c:v>171</c:v>
                </c:pt>
                <c:pt idx="303">
                  <c:v>171.5</c:v>
                </c:pt>
                <c:pt idx="304">
                  <c:v>172</c:v>
                </c:pt>
                <c:pt idx="305">
                  <c:v>172.5</c:v>
                </c:pt>
                <c:pt idx="306">
                  <c:v>173</c:v>
                </c:pt>
                <c:pt idx="307">
                  <c:v>173.5</c:v>
                </c:pt>
                <c:pt idx="308">
                  <c:v>174</c:v>
                </c:pt>
                <c:pt idx="309">
                  <c:v>174.5</c:v>
                </c:pt>
                <c:pt idx="310">
                  <c:v>175</c:v>
                </c:pt>
                <c:pt idx="311">
                  <c:v>175.5</c:v>
                </c:pt>
                <c:pt idx="312">
                  <c:v>176</c:v>
                </c:pt>
                <c:pt idx="313">
                  <c:v>176.5</c:v>
                </c:pt>
                <c:pt idx="314">
                  <c:v>177</c:v>
                </c:pt>
                <c:pt idx="315">
                  <c:v>177.5</c:v>
                </c:pt>
                <c:pt idx="316">
                  <c:v>178</c:v>
                </c:pt>
                <c:pt idx="317">
                  <c:v>178.5</c:v>
                </c:pt>
                <c:pt idx="318">
                  <c:v>179</c:v>
                </c:pt>
                <c:pt idx="319">
                  <c:v>179.5</c:v>
                </c:pt>
                <c:pt idx="320">
                  <c:v>180</c:v>
                </c:pt>
                <c:pt idx="321">
                  <c:v>180.5</c:v>
                </c:pt>
                <c:pt idx="322">
                  <c:v>181</c:v>
                </c:pt>
                <c:pt idx="323">
                  <c:v>181.5</c:v>
                </c:pt>
                <c:pt idx="324">
                  <c:v>182</c:v>
                </c:pt>
                <c:pt idx="325">
                  <c:v>182.5</c:v>
                </c:pt>
                <c:pt idx="326">
                  <c:v>183</c:v>
                </c:pt>
                <c:pt idx="327">
                  <c:v>183.5</c:v>
                </c:pt>
                <c:pt idx="328">
                  <c:v>184</c:v>
                </c:pt>
                <c:pt idx="329">
                  <c:v>184.5</c:v>
                </c:pt>
                <c:pt idx="330">
                  <c:v>185</c:v>
                </c:pt>
                <c:pt idx="331">
                  <c:v>185.5</c:v>
                </c:pt>
                <c:pt idx="332">
                  <c:v>186</c:v>
                </c:pt>
                <c:pt idx="333">
                  <c:v>186.5</c:v>
                </c:pt>
                <c:pt idx="334">
                  <c:v>187</c:v>
                </c:pt>
                <c:pt idx="335">
                  <c:v>187.5</c:v>
                </c:pt>
                <c:pt idx="336">
                  <c:v>188</c:v>
                </c:pt>
                <c:pt idx="337">
                  <c:v>188.5</c:v>
                </c:pt>
                <c:pt idx="338">
                  <c:v>189</c:v>
                </c:pt>
                <c:pt idx="339">
                  <c:v>189.5</c:v>
                </c:pt>
                <c:pt idx="340">
                  <c:v>190</c:v>
                </c:pt>
                <c:pt idx="341">
                  <c:v>190.5</c:v>
                </c:pt>
                <c:pt idx="342">
                  <c:v>191</c:v>
                </c:pt>
                <c:pt idx="343">
                  <c:v>191.5</c:v>
                </c:pt>
                <c:pt idx="344">
                  <c:v>192</c:v>
                </c:pt>
                <c:pt idx="345">
                  <c:v>192.5</c:v>
                </c:pt>
                <c:pt idx="346">
                  <c:v>193</c:v>
                </c:pt>
                <c:pt idx="347">
                  <c:v>193.5</c:v>
                </c:pt>
                <c:pt idx="348">
                  <c:v>194</c:v>
                </c:pt>
                <c:pt idx="349">
                  <c:v>194.5</c:v>
                </c:pt>
                <c:pt idx="350">
                  <c:v>195</c:v>
                </c:pt>
                <c:pt idx="351">
                  <c:v>195.5</c:v>
                </c:pt>
                <c:pt idx="352">
                  <c:v>196</c:v>
                </c:pt>
                <c:pt idx="353">
                  <c:v>196.5</c:v>
                </c:pt>
                <c:pt idx="354">
                  <c:v>197</c:v>
                </c:pt>
                <c:pt idx="355">
                  <c:v>197.5</c:v>
                </c:pt>
                <c:pt idx="356">
                  <c:v>198</c:v>
                </c:pt>
                <c:pt idx="357">
                  <c:v>198.5</c:v>
                </c:pt>
                <c:pt idx="358">
                  <c:v>199</c:v>
                </c:pt>
                <c:pt idx="359">
                  <c:v>199.5</c:v>
                </c:pt>
                <c:pt idx="360">
                  <c:v>200</c:v>
                </c:pt>
                <c:pt idx="361">
                  <c:v>200.5</c:v>
                </c:pt>
                <c:pt idx="362">
                  <c:v>201</c:v>
                </c:pt>
                <c:pt idx="363">
                  <c:v>201.5</c:v>
                </c:pt>
                <c:pt idx="364">
                  <c:v>202</c:v>
                </c:pt>
                <c:pt idx="365">
                  <c:v>202.5</c:v>
                </c:pt>
                <c:pt idx="366">
                  <c:v>203</c:v>
                </c:pt>
                <c:pt idx="367">
                  <c:v>203.5</c:v>
                </c:pt>
                <c:pt idx="368">
                  <c:v>204</c:v>
                </c:pt>
                <c:pt idx="369">
                  <c:v>204.5</c:v>
                </c:pt>
                <c:pt idx="370">
                  <c:v>205</c:v>
                </c:pt>
                <c:pt idx="371">
                  <c:v>205.5</c:v>
                </c:pt>
                <c:pt idx="372">
                  <c:v>206</c:v>
                </c:pt>
                <c:pt idx="373">
                  <c:v>206.5</c:v>
                </c:pt>
                <c:pt idx="374">
                  <c:v>207</c:v>
                </c:pt>
                <c:pt idx="375">
                  <c:v>207.5</c:v>
                </c:pt>
                <c:pt idx="376">
                  <c:v>208</c:v>
                </c:pt>
                <c:pt idx="377">
                  <c:v>208.5</c:v>
                </c:pt>
                <c:pt idx="378">
                  <c:v>209</c:v>
                </c:pt>
                <c:pt idx="379">
                  <c:v>209.5</c:v>
                </c:pt>
                <c:pt idx="380">
                  <c:v>210</c:v>
                </c:pt>
                <c:pt idx="381">
                  <c:v>210.5</c:v>
                </c:pt>
                <c:pt idx="382">
                  <c:v>211</c:v>
                </c:pt>
                <c:pt idx="383">
                  <c:v>211.5</c:v>
                </c:pt>
                <c:pt idx="384">
                  <c:v>212</c:v>
                </c:pt>
                <c:pt idx="385">
                  <c:v>212.5</c:v>
                </c:pt>
                <c:pt idx="386">
                  <c:v>213</c:v>
                </c:pt>
                <c:pt idx="387">
                  <c:v>213.5</c:v>
                </c:pt>
                <c:pt idx="388">
                  <c:v>214</c:v>
                </c:pt>
                <c:pt idx="389">
                  <c:v>214.5</c:v>
                </c:pt>
                <c:pt idx="390">
                  <c:v>215</c:v>
                </c:pt>
                <c:pt idx="391">
                  <c:v>215.5</c:v>
                </c:pt>
                <c:pt idx="392">
                  <c:v>216</c:v>
                </c:pt>
                <c:pt idx="393">
                  <c:v>216.5</c:v>
                </c:pt>
                <c:pt idx="394">
                  <c:v>217</c:v>
                </c:pt>
                <c:pt idx="395">
                  <c:v>217.5</c:v>
                </c:pt>
                <c:pt idx="396">
                  <c:v>218</c:v>
                </c:pt>
                <c:pt idx="397">
                  <c:v>218.5</c:v>
                </c:pt>
                <c:pt idx="398">
                  <c:v>219</c:v>
                </c:pt>
                <c:pt idx="399">
                  <c:v>219.5</c:v>
                </c:pt>
                <c:pt idx="400">
                  <c:v>220</c:v>
                </c:pt>
                <c:pt idx="401">
                  <c:v>220.5</c:v>
                </c:pt>
                <c:pt idx="402">
                  <c:v>221</c:v>
                </c:pt>
                <c:pt idx="403">
                  <c:v>221.5</c:v>
                </c:pt>
                <c:pt idx="404">
                  <c:v>222</c:v>
                </c:pt>
                <c:pt idx="405">
                  <c:v>222.5</c:v>
                </c:pt>
                <c:pt idx="406">
                  <c:v>223</c:v>
                </c:pt>
                <c:pt idx="407">
                  <c:v>223.5</c:v>
                </c:pt>
                <c:pt idx="408">
                  <c:v>224</c:v>
                </c:pt>
                <c:pt idx="409">
                  <c:v>224.5</c:v>
                </c:pt>
                <c:pt idx="410">
                  <c:v>225</c:v>
                </c:pt>
                <c:pt idx="411">
                  <c:v>225.5</c:v>
                </c:pt>
                <c:pt idx="412">
                  <c:v>226</c:v>
                </c:pt>
                <c:pt idx="413">
                  <c:v>226.5</c:v>
                </c:pt>
                <c:pt idx="414">
                  <c:v>227</c:v>
                </c:pt>
                <c:pt idx="415">
                  <c:v>227.5</c:v>
                </c:pt>
                <c:pt idx="416">
                  <c:v>228</c:v>
                </c:pt>
                <c:pt idx="417">
                  <c:v>228.5</c:v>
                </c:pt>
                <c:pt idx="418">
                  <c:v>229</c:v>
                </c:pt>
                <c:pt idx="419">
                  <c:v>229.5</c:v>
                </c:pt>
                <c:pt idx="420">
                  <c:v>230</c:v>
                </c:pt>
                <c:pt idx="421">
                  <c:v>230.5</c:v>
                </c:pt>
                <c:pt idx="422">
                  <c:v>231</c:v>
                </c:pt>
                <c:pt idx="423">
                  <c:v>231.5</c:v>
                </c:pt>
                <c:pt idx="424">
                  <c:v>232</c:v>
                </c:pt>
                <c:pt idx="425">
                  <c:v>232.5</c:v>
                </c:pt>
                <c:pt idx="426">
                  <c:v>233</c:v>
                </c:pt>
                <c:pt idx="427">
                  <c:v>233.5</c:v>
                </c:pt>
                <c:pt idx="428">
                  <c:v>234</c:v>
                </c:pt>
                <c:pt idx="429">
                  <c:v>234.5</c:v>
                </c:pt>
                <c:pt idx="430">
                  <c:v>235</c:v>
                </c:pt>
                <c:pt idx="431">
                  <c:v>235.5</c:v>
                </c:pt>
                <c:pt idx="432">
                  <c:v>236</c:v>
                </c:pt>
                <c:pt idx="433">
                  <c:v>236.5</c:v>
                </c:pt>
                <c:pt idx="434">
                  <c:v>237</c:v>
                </c:pt>
                <c:pt idx="435">
                  <c:v>237.5</c:v>
                </c:pt>
                <c:pt idx="436">
                  <c:v>238</c:v>
                </c:pt>
                <c:pt idx="437">
                  <c:v>238.5</c:v>
                </c:pt>
                <c:pt idx="438">
                  <c:v>239</c:v>
                </c:pt>
                <c:pt idx="439">
                  <c:v>239.5</c:v>
                </c:pt>
                <c:pt idx="440">
                  <c:v>240</c:v>
                </c:pt>
                <c:pt idx="441">
                  <c:v>240.5</c:v>
                </c:pt>
                <c:pt idx="442">
                  <c:v>241</c:v>
                </c:pt>
                <c:pt idx="443">
                  <c:v>241.5</c:v>
                </c:pt>
                <c:pt idx="444">
                  <c:v>242</c:v>
                </c:pt>
                <c:pt idx="445">
                  <c:v>242.5</c:v>
                </c:pt>
                <c:pt idx="446">
                  <c:v>243</c:v>
                </c:pt>
                <c:pt idx="447">
                  <c:v>243.5</c:v>
                </c:pt>
                <c:pt idx="448">
                  <c:v>244</c:v>
                </c:pt>
                <c:pt idx="449">
                  <c:v>244.5</c:v>
                </c:pt>
                <c:pt idx="450">
                  <c:v>245</c:v>
                </c:pt>
                <c:pt idx="451">
                  <c:v>245.5</c:v>
                </c:pt>
                <c:pt idx="452">
                  <c:v>246</c:v>
                </c:pt>
                <c:pt idx="453">
                  <c:v>246.5</c:v>
                </c:pt>
                <c:pt idx="454">
                  <c:v>247</c:v>
                </c:pt>
                <c:pt idx="455">
                  <c:v>247.5</c:v>
                </c:pt>
                <c:pt idx="456">
                  <c:v>248</c:v>
                </c:pt>
                <c:pt idx="457">
                  <c:v>248.5</c:v>
                </c:pt>
                <c:pt idx="458">
                  <c:v>249</c:v>
                </c:pt>
                <c:pt idx="459">
                  <c:v>249.5</c:v>
                </c:pt>
                <c:pt idx="460">
                  <c:v>250</c:v>
                </c:pt>
                <c:pt idx="461">
                  <c:v>250.5</c:v>
                </c:pt>
                <c:pt idx="462">
                  <c:v>251</c:v>
                </c:pt>
                <c:pt idx="463">
                  <c:v>251.5</c:v>
                </c:pt>
                <c:pt idx="464">
                  <c:v>252</c:v>
                </c:pt>
                <c:pt idx="465">
                  <c:v>252.5</c:v>
                </c:pt>
                <c:pt idx="466">
                  <c:v>253</c:v>
                </c:pt>
                <c:pt idx="467">
                  <c:v>253.5</c:v>
                </c:pt>
                <c:pt idx="468">
                  <c:v>254</c:v>
                </c:pt>
                <c:pt idx="469">
                  <c:v>254.5</c:v>
                </c:pt>
                <c:pt idx="470">
                  <c:v>255</c:v>
                </c:pt>
                <c:pt idx="471">
                  <c:v>255.5</c:v>
                </c:pt>
                <c:pt idx="472">
                  <c:v>256</c:v>
                </c:pt>
                <c:pt idx="473">
                  <c:v>256.5</c:v>
                </c:pt>
                <c:pt idx="474">
                  <c:v>257</c:v>
                </c:pt>
                <c:pt idx="475">
                  <c:v>257.5</c:v>
                </c:pt>
                <c:pt idx="476">
                  <c:v>258</c:v>
                </c:pt>
                <c:pt idx="477">
                  <c:v>258.5</c:v>
                </c:pt>
                <c:pt idx="478">
                  <c:v>259</c:v>
                </c:pt>
                <c:pt idx="479">
                  <c:v>259.5</c:v>
                </c:pt>
                <c:pt idx="480">
                  <c:v>260</c:v>
                </c:pt>
                <c:pt idx="481">
                  <c:v>260.5</c:v>
                </c:pt>
                <c:pt idx="482">
                  <c:v>261</c:v>
                </c:pt>
                <c:pt idx="483">
                  <c:v>261.5</c:v>
                </c:pt>
                <c:pt idx="484">
                  <c:v>262</c:v>
                </c:pt>
                <c:pt idx="485">
                  <c:v>262.5</c:v>
                </c:pt>
                <c:pt idx="486">
                  <c:v>263</c:v>
                </c:pt>
                <c:pt idx="487">
                  <c:v>263.5</c:v>
                </c:pt>
                <c:pt idx="488">
                  <c:v>264</c:v>
                </c:pt>
                <c:pt idx="489">
                  <c:v>264.5</c:v>
                </c:pt>
                <c:pt idx="490">
                  <c:v>265</c:v>
                </c:pt>
                <c:pt idx="491">
                  <c:v>265.5</c:v>
                </c:pt>
                <c:pt idx="492">
                  <c:v>266</c:v>
                </c:pt>
                <c:pt idx="493">
                  <c:v>266.5</c:v>
                </c:pt>
                <c:pt idx="494">
                  <c:v>267</c:v>
                </c:pt>
                <c:pt idx="495">
                  <c:v>267.5</c:v>
                </c:pt>
                <c:pt idx="496">
                  <c:v>268</c:v>
                </c:pt>
                <c:pt idx="497">
                  <c:v>268.5</c:v>
                </c:pt>
                <c:pt idx="498">
                  <c:v>269</c:v>
                </c:pt>
                <c:pt idx="499">
                  <c:v>269.5</c:v>
                </c:pt>
                <c:pt idx="500">
                  <c:v>270</c:v>
                </c:pt>
                <c:pt idx="501">
                  <c:v>270.5</c:v>
                </c:pt>
                <c:pt idx="502">
                  <c:v>271</c:v>
                </c:pt>
                <c:pt idx="503">
                  <c:v>271.5</c:v>
                </c:pt>
                <c:pt idx="504">
                  <c:v>272</c:v>
                </c:pt>
                <c:pt idx="505">
                  <c:v>272.5</c:v>
                </c:pt>
                <c:pt idx="506">
                  <c:v>273</c:v>
                </c:pt>
                <c:pt idx="507">
                  <c:v>273.5</c:v>
                </c:pt>
                <c:pt idx="508">
                  <c:v>274</c:v>
                </c:pt>
                <c:pt idx="509">
                  <c:v>274.5</c:v>
                </c:pt>
                <c:pt idx="510">
                  <c:v>275</c:v>
                </c:pt>
                <c:pt idx="511">
                  <c:v>275.5</c:v>
                </c:pt>
                <c:pt idx="512">
                  <c:v>276</c:v>
                </c:pt>
                <c:pt idx="513">
                  <c:v>276.5</c:v>
                </c:pt>
                <c:pt idx="514">
                  <c:v>277</c:v>
                </c:pt>
                <c:pt idx="515">
                  <c:v>277.5</c:v>
                </c:pt>
                <c:pt idx="516">
                  <c:v>278</c:v>
                </c:pt>
                <c:pt idx="517">
                  <c:v>278.5</c:v>
                </c:pt>
                <c:pt idx="518">
                  <c:v>279</c:v>
                </c:pt>
                <c:pt idx="519">
                  <c:v>279.5</c:v>
                </c:pt>
                <c:pt idx="520">
                  <c:v>280</c:v>
                </c:pt>
                <c:pt idx="521">
                  <c:v>280.5</c:v>
                </c:pt>
                <c:pt idx="522">
                  <c:v>281</c:v>
                </c:pt>
                <c:pt idx="523">
                  <c:v>281.5</c:v>
                </c:pt>
                <c:pt idx="524">
                  <c:v>282</c:v>
                </c:pt>
                <c:pt idx="525">
                  <c:v>282.5</c:v>
                </c:pt>
                <c:pt idx="526">
                  <c:v>283</c:v>
                </c:pt>
                <c:pt idx="527">
                  <c:v>283.5</c:v>
                </c:pt>
                <c:pt idx="528">
                  <c:v>284</c:v>
                </c:pt>
                <c:pt idx="529">
                  <c:v>284.5</c:v>
                </c:pt>
                <c:pt idx="530">
                  <c:v>285</c:v>
                </c:pt>
                <c:pt idx="531">
                  <c:v>285.5</c:v>
                </c:pt>
                <c:pt idx="532">
                  <c:v>286</c:v>
                </c:pt>
                <c:pt idx="533">
                  <c:v>286.5</c:v>
                </c:pt>
                <c:pt idx="534">
                  <c:v>287</c:v>
                </c:pt>
                <c:pt idx="535">
                  <c:v>287.5</c:v>
                </c:pt>
                <c:pt idx="536">
                  <c:v>288</c:v>
                </c:pt>
                <c:pt idx="537">
                  <c:v>288.5</c:v>
                </c:pt>
                <c:pt idx="538">
                  <c:v>289</c:v>
                </c:pt>
                <c:pt idx="539">
                  <c:v>289.5</c:v>
                </c:pt>
                <c:pt idx="540">
                  <c:v>290</c:v>
                </c:pt>
                <c:pt idx="541">
                  <c:v>290.5</c:v>
                </c:pt>
                <c:pt idx="542">
                  <c:v>291</c:v>
                </c:pt>
                <c:pt idx="543">
                  <c:v>291.5</c:v>
                </c:pt>
                <c:pt idx="544">
                  <c:v>292</c:v>
                </c:pt>
                <c:pt idx="545">
                  <c:v>292.5</c:v>
                </c:pt>
                <c:pt idx="546">
                  <c:v>293</c:v>
                </c:pt>
                <c:pt idx="547">
                  <c:v>293.5</c:v>
                </c:pt>
                <c:pt idx="548">
                  <c:v>294</c:v>
                </c:pt>
                <c:pt idx="549">
                  <c:v>294.5</c:v>
                </c:pt>
                <c:pt idx="550">
                  <c:v>295</c:v>
                </c:pt>
                <c:pt idx="551">
                  <c:v>295.5</c:v>
                </c:pt>
                <c:pt idx="552">
                  <c:v>296</c:v>
                </c:pt>
                <c:pt idx="553">
                  <c:v>296.5</c:v>
                </c:pt>
                <c:pt idx="554">
                  <c:v>297</c:v>
                </c:pt>
                <c:pt idx="555">
                  <c:v>297.5</c:v>
                </c:pt>
                <c:pt idx="556">
                  <c:v>298</c:v>
                </c:pt>
                <c:pt idx="557">
                  <c:v>298.5</c:v>
                </c:pt>
                <c:pt idx="558">
                  <c:v>299</c:v>
                </c:pt>
                <c:pt idx="559">
                  <c:v>299.5</c:v>
                </c:pt>
                <c:pt idx="560">
                  <c:v>300</c:v>
                </c:pt>
                <c:pt idx="561">
                  <c:v>300.5</c:v>
                </c:pt>
                <c:pt idx="562">
                  <c:v>301</c:v>
                </c:pt>
                <c:pt idx="563">
                  <c:v>301.5</c:v>
                </c:pt>
                <c:pt idx="564">
                  <c:v>302</c:v>
                </c:pt>
                <c:pt idx="565">
                  <c:v>302.5</c:v>
                </c:pt>
                <c:pt idx="566">
                  <c:v>303</c:v>
                </c:pt>
                <c:pt idx="567">
                  <c:v>303.5</c:v>
                </c:pt>
                <c:pt idx="568">
                  <c:v>304</c:v>
                </c:pt>
                <c:pt idx="569">
                  <c:v>304.5</c:v>
                </c:pt>
                <c:pt idx="570">
                  <c:v>305</c:v>
                </c:pt>
                <c:pt idx="571">
                  <c:v>305.5</c:v>
                </c:pt>
                <c:pt idx="572">
                  <c:v>306</c:v>
                </c:pt>
                <c:pt idx="573">
                  <c:v>306.5</c:v>
                </c:pt>
                <c:pt idx="574">
                  <c:v>307</c:v>
                </c:pt>
                <c:pt idx="575">
                  <c:v>307.5</c:v>
                </c:pt>
                <c:pt idx="576">
                  <c:v>308</c:v>
                </c:pt>
                <c:pt idx="577">
                  <c:v>308.5</c:v>
                </c:pt>
                <c:pt idx="578">
                  <c:v>309</c:v>
                </c:pt>
                <c:pt idx="579">
                  <c:v>309.5</c:v>
                </c:pt>
                <c:pt idx="580">
                  <c:v>310</c:v>
                </c:pt>
                <c:pt idx="581">
                  <c:v>310.5</c:v>
                </c:pt>
                <c:pt idx="582">
                  <c:v>311</c:v>
                </c:pt>
                <c:pt idx="583">
                  <c:v>311.5</c:v>
                </c:pt>
                <c:pt idx="584">
                  <c:v>312</c:v>
                </c:pt>
                <c:pt idx="585">
                  <c:v>312.5</c:v>
                </c:pt>
                <c:pt idx="586">
                  <c:v>313</c:v>
                </c:pt>
                <c:pt idx="587">
                  <c:v>313.5</c:v>
                </c:pt>
                <c:pt idx="588">
                  <c:v>314</c:v>
                </c:pt>
                <c:pt idx="589">
                  <c:v>314.5</c:v>
                </c:pt>
                <c:pt idx="590">
                  <c:v>315</c:v>
                </c:pt>
                <c:pt idx="591">
                  <c:v>315.5</c:v>
                </c:pt>
                <c:pt idx="592">
                  <c:v>316</c:v>
                </c:pt>
                <c:pt idx="593">
                  <c:v>316.5</c:v>
                </c:pt>
                <c:pt idx="594">
                  <c:v>317</c:v>
                </c:pt>
                <c:pt idx="595">
                  <c:v>317.5</c:v>
                </c:pt>
                <c:pt idx="596">
                  <c:v>318</c:v>
                </c:pt>
                <c:pt idx="597">
                  <c:v>318.5</c:v>
                </c:pt>
                <c:pt idx="598">
                  <c:v>319</c:v>
                </c:pt>
                <c:pt idx="599">
                  <c:v>319.5</c:v>
                </c:pt>
                <c:pt idx="600">
                  <c:v>320</c:v>
                </c:pt>
                <c:pt idx="601">
                  <c:v>320.5</c:v>
                </c:pt>
                <c:pt idx="602">
                  <c:v>321</c:v>
                </c:pt>
                <c:pt idx="603">
                  <c:v>321.5</c:v>
                </c:pt>
                <c:pt idx="604">
                  <c:v>322</c:v>
                </c:pt>
                <c:pt idx="605">
                  <c:v>322.5</c:v>
                </c:pt>
                <c:pt idx="606">
                  <c:v>323</c:v>
                </c:pt>
                <c:pt idx="607">
                  <c:v>323.5</c:v>
                </c:pt>
                <c:pt idx="608">
                  <c:v>324</c:v>
                </c:pt>
                <c:pt idx="609">
                  <c:v>324.5</c:v>
                </c:pt>
                <c:pt idx="610">
                  <c:v>325</c:v>
                </c:pt>
                <c:pt idx="611">
                  <c:v>325.5</c:v>
                </c:pt>
                <c:pt idx="612">
                  <c:v>326</c:v>
                </c:pt>
                <c:pt idx="613">
                  <c:v>326.5</c:v>
                </c:pt>
                <c:pt idx="614">
                  <c:v>327</c:v>
                </c:pt>
                <c:pt idx="615">
                  <c:v>327.5</c:v>
                </c:pt>
                <c:pt idx="616">
                  <c:v>328</c:v>
                </c:pt>
                <c:pt idx="617">
                  <c:v>328.5</c:v>
                </c:pt>
                <c:pt idx="618">
                  <c:v>329</c:v>
                </c:pt>
                <c:pt idx="619">
                  <c:v>329.5</c:v>
                </c:pt>
                <c:pt idx="620">
                  <c:v>330</c:v>
                </c:pt>
                <c:pt idx="621">
                  <c:v>330.5</c:v>
                </c:pt>
                <c:pt idx="622">
                  <c:v>331</c:v>
                </c:pt>
                <c:pt idx="623">
                  <c:v>331.5</c:v>
                </c:pt>
                <c:pt idx="624">
                  <c:v>332</c:v>
                </c:pt>
                <c:pt idx="625">
                  <c:v>332.5</c:v>
                </c:pt>
                <c:pt idx="626">
                  <c:v>333</c:v>
                </c:pt>
                <c:pt idx="627">
                  <c:v>333.5</c:v>
                </c:pt>
                <c:pt idx="628">
                  <c:v>334</c:v>
                </c:pt>
                <c:pt idx="629">
                  <c:v>334.5</c:v>
                </c:pt>
                <c:pt idx="630">
                  <c:v>335</c:v>
                </c:pt>
                <c:pt idx="631">
                  <c:v>335.5</c:v>
                </c:pt>
                <c:pt idx="632">
                  <c:v>336</c:v>
                </c:pt>
                <c:pt idx="633">
                  <c:v>336.5</c:v>
                </c:pt>
                <c:pt idx="634">
                  <c:v>337</c:v>
                </c:pt>
                <c:pt idx="635">
                  <c:v>337.5</c:v>
                </c:pt>
                <c:pt idx="636">
                  <c:v>338</c:v>
                </c:pt>
                <c:pt idx="637">
                  <c:v>338.5</c:v>
                </c:pt>
                <c:pt idx="638">
                  <c:v>339</c:v>
                </c:pt>
                <c:pt idx="639">
                  <c:v>339.5</c:v>
                </c:pt>
                <c:pt idx="640">
                  <c:v>340</c:v>
                </c:pt>
                <c:pt idx="641">
                  <c:v>340.5</c:v>
                </c:pt>
                <c:pt idx="642">
                  <c:v>341</c:v>
                </c:pt>
                <c:pt idx="643">
                  <c:v>341.5</c:v>
                </c:pt>
                <c:pt idx="644">
                  <c:v>342</c:v>
                </c:pt>
                <c:pt idx="645">
                  <c:v>342.5</c:v>
                </c:pt>
                <c:pt idx="646">
                  <c:v>343</c:v>
                </c:pt>
                <c:pt idx="647">
                  <c:v>343.5</c:v>
                </c:pt>
                <c:pt idx="648">
                  <c:v>344</c:v>
                </c:pt>
                <c:pt idx="649">
                  <c:v>344.5</c:v>
                </c:pt>
                <c:pt idx="650">
                  <c:v>345</c:v>
                </c:pt>
                <c:pt idx="651">
                  <c:v>345.5</c:v>
                </c:pt>
                <c:pt idx="652">
                  <c:v>346</c:v>
                </c:pt>
                <c:pt idx="653">
                  <c:v>346.5</c:v>
                </c:pt>
                <c:pt idx="654">
                  <c:v>347</c:v>
                </c:pt>
                <c:pt idx="655">
                  <c:v>347.5</c:v>
                </c:pt>
                <c:pt idx="656">
                  <c:v>348</c:v>
                </c:pt>
                <c:pt idx="657">
                  <c:v>348.5</c:v>
                </c:pt>
                <c:pt idx="658">
                  <c:v>349</c:v>
                </c:pt>
                <c:pt idx="659">
                  <c:v>349.5</c:v>
                </c:pt>
                <c:pt idx="660">
                  <c:v>350</c:v>
                </c:pt>
              </c:numCache>
            </c:numRef>
          </c:xVal>
          <c:yVal>
            <c:numRef>
              <c:f>'確認 Graph(Vin)'!$D$5:$D$665</c:f>
              <c:numCache>
                <c:formatCode>General</c:formatCode>
                <c:ptCount val="661"/>
                <c:pt idx="0">
                  <c:v>1.4983169600147712</c:v>
                </c:pt>
                <c:pt idx="1">
                  <c:v>1.6251991429410859</c:v>
                </c:pt>
                <c:pt idx="2">
                  <c:v>1.7576458454607877</c:v>
                </c:pt>
                <c:pt idx="3">
                  <c:v>1.8958972237516569</c:v>
                </c:pt>
                <c:pt idx="4">
                  <c:v>2.040208369029755</c:v>
                </c:pt>
                <c:pt idx="5">
                  <c:v>2.1908502508609979</c:v>
                </c:pt>
                <c:pt idx="6">
                  <c:v>2.3481107149777753</c:v>
                </c:pt>
                <c:pt idx="7">
                  <c:v>2.5122955354346908</c:v>
                </c:pt>
                <c:pt idx="8">
                  <c:v>2.6837295198418687</c:v>
                </c:pt>
                <c:pt idx="9">
                  <c:v>2.8627576649695108</c:v>
                </c:pt>
                <c:pt idx="10">
                  <c:v>3.0497463581334179</c:v>
                </c:pt>
                <c:pt idx="11">
                  <c:v>3.2450846173374321</c:v>
                </c:pt>
                <c:pt idx="12">
                  <c:v>3.4491853600283036</c:v>
                </c:pt>
                <c:pt idx="13">
                  <c:v>3.6624866863430552</c:v>
                </c:pt>
                <c:pt idx="14">
                  <c:v>3.8854531576927998</c:v>
                </c:pt>
                <c:pt idx="15">
                  <c:v>4.1185770451781281</c:v>
                </c:pt>
                <c:pt idx="16">
                  <c:v>4.3623795143650854</c:v>
                </c:pt>
                <c:pt idx="17">
                  <c:v>4.6174117029985347</c:v>
                </c:pt>
                <c:pt idx="18">
                  <c:v>4.8842556358508009</c:v>
                </c:pt>
                <c:pt idx="19">
                  <c:v>5.1635249055747652</c:v>
                </c:pt>
                <c:pt idx="20">
                  <c:v>5.4558650295395443</c:v>
                </c:pt>
                <c:pt idx="21">
                  <c:v>5.7619533694668936</c:v>
                </c:pt>
                <c:pt idx="22">
                  <c:v>6.0824984724604372</c:v>
                </c:pt>
                <c:pt idx="23">
                  <c:v>6.4182386578545376</c:v>
                </c:pt>
                <c:pt idx="24">
                  <c:v>6.7699396332893693</c:v>
                </c:pt>
                <c:pt idx="25">
                  <c:v>7.1383908746514999</c:v>
                </c:pt>
                <c:pt idx="26">
                  <c:v>7.5244004472429289</c:v>
                </c:pt>
                <c:pt idx="27">
                  <c:v>7.928787879302611</c:v>
                </c:pt>
                <c:pt idx="28">
                  <c:v>8.3523746239237351</c:v>
                </c:pt>
                <c:pt idx="29">
                  <c:v>8.7959715625823005</c:v>
                </c:pt>
                <c:pt idx="30">
                  <c:v>9.2603629155544223</c:v>
                </c:pt>
                <c:pt idx="31">
                  <c:v>9.7462858364138381</c:v>
                </c:pt>
                <c:pt idx="32">
                  <c:v>10.25440488790365</c:v>
                </c:pt>
                <c:pt idx="33">
                  <c:v>10.785280537798968</c:v>
                </c:pt>
                <c:pt idx="34">
                  <c:v>11.339330795228037</c:v>
                </c:pt>
                <c:pt idx="35">
                  <c:v>11.91678515758262</c:v>
                </c:pt>
                <c:pt idx="36">
                  <c:v>12.51763019241541</c:v>
                </c:pt>
                <c:pt idx="37">
                  <c:v>13.141546384673756</c:v>
                </c:pt>
                <c:pt idx="38">
                  <c:v>13.78783639371515</c:v>
                </c:pt>
                <c:pt idx="39">
                  <c:v>14.455345648578776</c:v>
                </c:pt>
                <c:pt idx="40">
                  <c:v>15.142377321968171</c:v>
                </c:pt>
                <c:pt idx="41">
                  <c:v>15.846605201264362</c:v>
                </c:pt>
                <c:pt idx="42">
                  <c:v>16.564989811197808</c:v>
                </c:pt>
                <c:pt idx="43">
                  <c:v>17.293705250493826</c:v>
                </c:pt>
                <c:pt idx="44">
                  <c:v>18.0280863777372</c:v>
                </c:pt>
                <c:pt idx="45">
                  <c:v>18.762607860217848</c:v>
                </c:pt>
                <c:pt idx="46">
                  <c:v>19.490907659276534</c:v>
                </c:pt>
                <c:pt idx="47">
                  <c:v>20.205867115421992</c:v>
                </c:pt>
                <c:pt idx="48">
                  <c:v>20.899757250832735</c:v>
                </c:pt>
                <c:pt idx="49">
                  <c:v>21.564455745771497</c:v>
                </c:pt>
                <c:pt idx="50">
                  <c:v>22.191731237423962</c:v>
                </c:pt>
                <c:pt idx="51">
                  <c:v>22.773581803164848</c:v>
                </c:pt>
                <c:pt idx="52">
                  <c:v>23.302604209551081</c:v>
                </c:pt>
                <c:pt idx="53">
                  <c:v>23.772361882722027</c:v>
                </c:pt>
                <c:pt idx="54">
                  <c:v>24.177714919760433</c:v>
                </c:pt>
                <c:pt idx="55">
                  <c:v>24.515076609686194</c:v>
                </c:pt>
                <c:pt idx="56">
                  <c:v>24.782568406790084</c:v>
                </c:pt>
                <c:pt idx="57">
                  <c:v>24.980057998936349</c:v>
                </c:pt>
                <c:pt idx="58">
                  <c:v>25.109080488238781</c:v>
                </c:pt>
                <c:pt idx="59">
                  <c:v>25.172657488583493</c:v>
                </c:pt>
                <c:pt idx="60">
                  <c:v>25.175040174814828</c:v>
                </c:pt>
                <c:pt idx="61">
                  <c:v>25.121408167629156</c:v>
                </c:pt>
                <c:pt idx="62">
                  <c:v>25.017556299573211</c:v>
                </c:pt>
                <c:pt idx="63">
                  <c:v>24.869596812651899</c:v>
                </c:pt>
                <c:pt idx="64">
                  <c:v>24.683697198304824</c:v>
                </c:pt>
                <c:pt idx="65">
                  <c:v>24.465865645898848</c:v>
                </c:pt>
                <c:pt idx="66">
                  <c:v>24.221788484674228</c:v>
                </c:pt>
                <c:pt idx="67">
                  <c:v>23.956718043878489</c:v>
                </c:pt>
                <c:pt idx="68">
                  <c:v>23.675405365700801</c:v>
                </c:pt>
                <c:pt idx="69">
                  <c:v>23.382070076550075</c:v>
                </c:pt>
                <c:pt idx="70">
                  <c:v>23.080399084365638</c:v>
                </c:pt>
                <c:pt idx="71">
                  <c:v>22.773566165355533</c:v>
                </c:pt>
                <c:pt idx="72">
                  <c:v>22.464265504281482</c:v>
                </c:pt>
                <c:pt idx="73">
                  <c:v>22.154753518055923</c:v>
                </c:pt>
                <c:pt idx="74">
                  <c:v>21.846894587093686</c:v>
                </c:pt>
                <c:pt idx="75">
                  <c:v>21.542207500686914</c:v>
                </c:pt>
                <c:pt idx="76">
                  <c:v>21.241910422369109</c:v>
                </c:pt>
                <c:pt idx="77">
                  <c:v>20.946962979071696</c:v>
                </c:pt>
                <c:pt idx="78">
                  <c:v>20.658104683971789</c:v>
                </c:pt>
                <c:pt idx="79">
                  <c:v>20.375889342565422</c:v>
                </c:pt>
                <c:pt idx="80">
                  <c:v>20.100715395356296</c:v>
                </c:pt>
                <c:pt idx="81">
                  <c:v>19.832852348867757</c:v>
                </c:pt>
                <c:pt idx="82">
                  <c:v>19.572463566275925</c:v>
                </c:pt>
                <c:pt idx="83">
                  <c:v>19.31962575203244</c:v>
                </c:pt>
                <c:pt idx="84">
                  <c:v>19.074345488912289</c:v>
                </c:pt>
                <c:pt idx="85">
                  <c:v>18.836573184269795</c:v>
                </c:pt>
                <c:pt idx="86">
                  <c:v>18.606214764658116</c:v>
                </c:pt>
                <c:pt idx="87">
                  <c:v>18.383141431282557</c:v>
                </c:pt>
                <c:pt idx="88">
                  <c:v>18.167197757773479</c:v>
                </c:pt>
                <c:pt idx="89">
                  <c:v>17.958208379630154</c:v>
                </c:pt>
                <c:pt idx="90">
                  <c:v>17.755983493391501</c:v>
                </c:pt>
                <c:pt idx="91">
                  <c:v>17.560323354304138</c:v>
                </c:pt>
                <c:pt idx="92">
                  <c:v>17.371021934596538</c:v>
                </c:pt>
                <c:pt idx="93">
                  <c:v>17.187869880670398</c:v>
                </c:pt>
                <c:pt idx="94">
                  <c:v>17.0106568865924</c:v>
                </c:pt>
                <c:pt idx="95">
                  <c:v>16.839173583073698</c:v>
                </c:pt>
                <c:pt idx="96">
                  <c:v>16.673213025443385</c:v>
                </c:pt>
                <c:pt idx="97">
                  <c:v>16.51257185070407</c:v>
                </c:pt>
                <c:pt idx="98">
                  <c:v>16.357051162339999</c:v>
                </c:pt>
                <c:pt idx="99">
                  <c:v>16.206457191877163</c:v>
                </c:pt>
                <c:pt idx="100">
                  <c:v>16.060601778033426</c:v>
                </c:pt>
                <c:pt idx="101">
                  <c:v>15.919302697430508</c:v>
                </c:pt>
                <c:pt idx="102">
                  <c:v>15.782383875077135</c:v>
                </c:pt>
                <c:pt idx="103">
                  <c:v>15.649675498007179</c:v>
                </c:pt>
                <c:pt idx="104">
                  <c:v>15.521014051422009</c:v>
                </c:pt>
                <c:pt idx="105">
                  <c:v>15.396242293318885</c:v>
                </c:pt>
                <c:pt idx="106">
                  <c:v>15.275209180779648</c:v>
                </c:pt>
                <c:pt idx="107">
                  <c:v>15.157769758756281</c:v>
                </c:pt>
                <c:pt idx="108">
                  <c:v>15.043785020245513</c:v>
                </c:pt>
                <c:pt idx="109">
                  <c:v>14.933121745128471</c:v>
                </c:pt>
                <c:pt idx="110">
                  <c:v>14.825652323610322</c:v>
                </c:pt>
                <c:pt idx="111">
                  <c:v>14.721254569082113</c:v>
                </c:pt>
                <c:pt idx="112">
                  <c:v>14.619811524305646</c:v>
                </c:pt>
                <c:pt idx="113">
                  <c:v>14.521211264059504</c:v>
                </c:pt>
                <c:pt idx="114">
                  <c:v>14.42534669675412</c:v>
                </c:pt>
                <c:pt idx="115">
                  <c:v>14.33211536700386</c:v>
                </c:pt>
                <c:pt idx="116">
                  <c:v>14.241419260715501</c:v>
                </c:pt>
                <c:pt idx="117">
                  <c:v>14.153164613900376</c:v>
                </c:pt>
                <c:pt idx="118">
                  <c:v>14.067261726128411</c:v>
                </c:pt>
                <c:pt idx="119">
                  <c:v>13.983624779305922</c:v>
                </c:pt>
                <c:pt idx="120">
                  <c:v>13.902171662266211</c:v>
                </c:pt>
                <c:pt idx="121">
                  <c:v>13.822823801505539</c:v>
                </c:pt>
                <c:pt idx="122">
                  <c:v>13.745505998270236</c:v>
                </c:pt>
                <c:pt idx="123">
                  <c:v>13.670146272099123</c:v>
                </c:pt>
                <c:pt idx="124">
                  <c:v>13.596675710843916</c:v>
                </c:pt>
                <c:pt idx="125">
                  <c:v>13.52502832712613</c:v>
                </c:pt>
                <c:pt idx="126">
                  <c:v>13.45514092113846</c:v>
                </c:pt>
                <c:pt idx="127">
                  <c:v>13.386952949659879</c:v>
                </c:pt>
                <c:pt idx="128">
                  <c:v>13.320406401124016</c:v>
                </c:pt>
                <c:pt idx="129">
                  <c:v>13.25544567655886</c:v>
                </c:pt>
                <c:pt idx="130">
                  <c:v>13.192017476200169</c:v>
                </c:pt>
                <c:pt idx="131">
                  <c:v>13.130070691570763</c:v>
                </c:pt>
                <c:pt idx="132">
                  <c:v>13.06955630281159</c:v>
                </c:pt>
                <c:pt idx="133">
                  <c:v>13.010427281047507</c:v>
                </c:pt>
                <c:pt idx="134">
                  <c:v>12.952638495570666</c:v>
                </c:pt>
                <c:pt idx="135">
                  <c:v>12.896146625625956</c:v>
                </c:pt>
                <c:pt idx="136">
                  <c:v>12.840910076586756</c:v>
                </c:pt>
                <c:pt idx="137">
                  <c:v>12.78688890031362</c:v>
                </c:pt>
                <c:pt idx="138">
                  <c:v>12.734044719494669</c:v>
                </c:pt>
                <c:pt idx="139">
                  <c:v>12.682340655772288</c:v>
                </c:pt>
                <c:pt idx="140">
                  <c:v>12.631741261468125</c:v>
                </c:pt>
                <c:pt idx="141">
                  <c:v>12.582212454725278</c:v>
                </c:pt>
                <c:pt idx="142">
                  <c:v>12.533721457893874</c:v>
                </c:pt>
                <c:pt idx="143">
                  <c:v>12.486236738994023</c:v>
                </c:pt>
                <c:pt idx="144">
                  <c:v>12.439727956097171</c:v>
                </c:pt>
                <c:pt idx="145">
                  <c:v>12.394165904474493</c:v>
                </c:pt>
                <c:pt idx="146">
                  <c:v>12.349522466368112</c:v>
                </c:pt>
                <c:pt idx="147">
                  <c:v>12.30577056324791</c:v>
                </c:pt>
                <c:pt idx="148">
                  <c:v>12.262884110423673</c:v>
                </c:pt>
                <c:pt idx="149">
                  <c:v>12.220837973888781</c:v>
                </c:pt>
                <c:pt idx="150">
                  <c:v>12.179607929278086</c:v>
                </c:pt>
                <c:pt idx="151">
                  <c:v>12.139170622828811</c:v>
                </c:pt>
                <c:pt idx="152">
                  <c:v>12.099503534239012</c:v>
                </c:pt>
                <c:pt idx="153">
                  <c:v>12.060584941323828</c:v>
                </c:pt>
                <c:pt idx="154">
                  <c:v>12.022393886375133</c:v>
                </c:pt>
                <c:pt idx="155">
                  <c:v>11.984910144135149</c:v>
                </c:pt>
                <c:pt idx="156">
                  <c:v>11.948114191299585</c:v>
                </c:pt>
                <c:pt idx="157">
                  <c:v>11.911987177470255</c:v>
                </c:pt>
                <c:pt idx="158">
                  <c:v>11.876510897481753</c:v>
                </c:pt>
                <c:pt idx="159">
                  <c:v>11.841667765030566</c:v>
                </c:pt>
                <c:pt idx="160">
                  <c:v>11.807440787539218</c:v>
                </c:pt>
                <c:pt idx="161">
                  <c:v>11.773813542191547</c:v>
                </c:pt>
                <c:pt idx="162">
                  <c:v>11.740770153078774</c:v>
                </c:pt>
                <c:pt idx="163">
                  <c:v>11.708295269399349</c:v>
                </c:pt>
                <c:pt idx="164">
                  <c:v>11.676374044658653</c:v>
                </c:pt>
                <c:pt idx="165">
                  <c:v>11.644992116817599</c:v>
                </c:pt>
                <c:pt idx="166">
                  <c:v>11.614135589341963</c:v>
                </c:pt>
                <c:pt idx="167">
                  <c:v>11.583791013106918</c:v>
                </c:pt>
                <c:pt idx="168">
                  <c:v>11.553945369113659</c:v>
                </c:pt>
                <c:pt idx="169">
                  <c:v>11.52458605197752</c:v>
                </c:pt>
                <c:pt idx="170">
                  <c:v>11.495700854148897</c:v>
                </c:pt>
                <c:pt idx="171">
                  <c:v>11.467277950830747</c:v>
                </c:pt>
                <c:pt idx="172">
                  <c:v>11.439305885558081</c:v>
                </c:pt>
                <c:pt idx="173">
                  <c:v>11.411773556406875</c:v>
                </c:pt>
                <c:pt idx="174">
                  <c:v>11.384670202801606</c:v>
                </c:pt>
                <c:pt idx="175">
                  <c:v>11.357985392892123</c:v>
                </c:pt>
                <c:pt idx="176">
                  <c:v>11.331709011472308</c:v>
                </c:pt>
                <c:pt idx="177">
                  <c:v>11.305831248414254</c:v>
                </c:pt>
                <c:pt idx="178">
                  <c:v>11.280342587593276</c:v>
                </c:pt>
                <c:pt idx="179">
                  <c:v>11.255233796280146</c:v>
                </c:pt>
                <c:pt idx="180">
                  <c:v>11.230495914978491</c:v>
                </c:pt>
                <c:pt idx="181">
                  <c:v>11.206120247686044</c:v>
                </c:pt>
                <c:pt idx="182">
                  <c:v>11.182098352559969</c:v>
                </c:pt>
                <c:pt idx="183">
                  <c:v>11.1584220329672</c:v>
                </c:pt>
                <c:pt idx="184">
                  <c:v>11.135083328901858</c:v>
                </c:pt>
                <c:pt idx="185">
                  <c:v>11.1120745087527</c:v>
                </c:pt>
                <c:pt idx="186">
                  <c:v>11.089388061404472</c:v>
                </c:pt>
                <c:pt idx="187">
                  <c:v>11.067016688657752</c:v>
                </c:pt>
                <c:pt idx="188">
                  <c:v>11.044953297952805</c:v>
                </c:pt>
                <c:pt idx="189">
                  <c:v>11.023190995383555</c:v>
                </c:pt>
                <c:pt idx="190">
                  <c:v>11.00172307898859</c:v>
                </c:pt>
                <c:pt idx="191">
                  <c:v>10.980543032306713</c:v>
                </c:pt>
                <c:pt idx="192">
                  <c:v>10.959644518185195</c:v>
                </c:pt>
                <c:pt idx="193">
                  <c:v>10.939021372829478</c:v>
                </c:pt>
                <c:pt idx="194">
                  <c:v>10.91866760008363</c:v>
                </c:pt>
                <c:pt idx="195">
                  <c:v>10.898577365931331</c:v>
                </c:pt>
                <c:pt idx="196">
                  <c:v>10.87874499320783</c:v>
                </c:pt>
                <c:pt idx="197">
                  <c:v>10.859164956513501</c:v>
                </c:pt>
                <c:pt idx="198">
                  <c:v>10.839831877320426</c:v>
                </c:pt>
                <c:pt idx="199">
                  <c:v>10.820740519263518</c:v>
                </c:pt>
                <c:pt idx="200">
                  <c:v>10.801885783608329</c:v>
                </c:pt>
                <c:pt idx="201">
                  <c:v>10.783262704888021</c:v>
                </c:pt>
                <c:pt idx="202">
                  <c:v>10.764866446702188</c:v>
                </c:pt>
                <c:pt idx="203">
                  <c:v>10.746692297670824</c:v>
                </c:pt>
                <c:pt idx="204">
                  <c:v>10.728735667536801</c:v>
                </c:pt>
                <c:pt idx="205">
                  <c:v>10.710992083410689</c:v>
                </c:pt>
                <c:pt idx="206">
                  <c:v>10.693457186151962</c:v>
                </c:pt>
                <c:pt idx="207">
                  <c:v>10.67612672688097</c:v>
                </c:pt>
                <c:pt idx="208">
                  <c:v>10.658996563616233</c:v>
                </c:pt>
                <c:pt idx="209">
                  <c:v>10.642062658031959</c:v>
                </c:pt>
                <c:pt idx="210">
                  <c:v>10.625321072330873</c:v>
                </c:pt>
                <c:pt idx="211">
                  <c:v>10.608767966227648</c:v>
                </c:pt>
                <c:pt idx="212">
                  <c:v>10.592399594038458</c:v>
                </c:pt>
                <c:pt idx="213">
                  <c:v>10.576212301872475</c:v>
                </c:pt>
                <c:pt idx="214">
                  <c:v>10.560202524921099</c:v>
                </c:pt>
                <c:pt idx="215">
                  <c:v>10.544366784841133</c:v>
                </c:pt>
                <c:pt idx="216">
                  <c:v>10.528701687228134</c:v>
                </c:pt>
                <c:pt idx="217">
                  <c:v>10.513203919176393</c:v>
                </c:pt>
                <c:pt idx="218">
                  <c:v>10.497870246922176</c:v>
                </c:pt>
                <c:pt idx="219">
                  <c:v>10.482697513566897</c:v>
                </c:pt>
                <c:pt idx="220">
                  <c:v>10.467682636877225</c:v>
                </c:pt>
                <c:pt idx="221">
                  <c:v>10.452822607159078</c:v>
                </c:pt>
                <c:pt idx="222">
                  <c:v>10.438114485202677</c:v>
                </c:pt>
                <c:pt idx="223">
                  <c:v>10.423555400295937</c:v>
                </c:pt>
                <c:pt idx="224">
                  <c:v>10.409142548303645</c:v>
                </c:pt>
                <c:pt idx="225">
                  <c:v>10.394873189809845</c:v>
                </c:pt>
                <c:pt idx="226">
                  <c:v>10.380744648321096</c:v>
                </c:pt>
                <c:pt idx="227">
                  <c:v>10.366754308528334</c:v>
                </c:pt>
                <c:pt idx="228">
                  <c:v>10.352899614625118</c:v>
                </c:pt>
                <c:pt idx="229">
                  <c:v>10.339178068680145</c:v>
                </c:pt>
                <c:pt idx="230">
                  <c:v>10.325587229062092</c:v>
                </c:pt>
                <c:pt idx="231">
                  <c:v>10.31212470891481</c:v>
                </c:pt>
                <c:pt idx="232">
                  <c:v>10.298788174680997</c:v>
                </c:pt>
                <c:pt idx="233">
                  <c:v>10.285575344672681</c:v>
                </c:pt>
                <c:pt idx="234">
                  <c:v>10.272483987686698</c:v>
                </c:pt>
                <c:pt idx="235">
                  <c:v>10.259511921663623</c:v>
                </c:pt>
                <c:pt idx="236">
                  <c:v>10.246657012388543</c:v>
                </c:pt>
                <c:pt idx="237">
                  <c:v>10.233917172232198</c:v>
                </c:pt>
                <c:pt idx="238">
                  <c:v>10.221290358931055</c:v>
                </c:pt>
                <c:pt idx="239">
                  <c:v>10.208774574404893</c:v>
                </c:pt>
                <c:pt idx="240">
                  <c:v>10.196367863610643</c:v>
                </c:pt>
                <c:pt idx="241">
                  <c:v>10.184068313431146</c:v>
                </c:pt>
                <c:pt idx="242">
                  <c:v>10.171874051597644</c:v>
                </c:pt>
                <c:pt idx="243">
                  <c:v>10.159783245644801</c:v>
                </c:pt>
                <c:pt idx="244">
                  <c:v>10.147794101897174</c:v>
                </c:pt>
                <c:pt idx="245">
                  <c:v>10.135904864485976</c:v>
                </c:pt>
                <c:pt idx="246">
                  <c:v>10.124113814395178</c:v>
                </c:pt>
                <c:pt idx="247">
                  <c:v>10.112419268535858</c:v>
                </c:pt>
                <c:pt idx="248">
                  <c:v>10.100819578847908</c:v>
                </c:pt>
                <c:pt idx="249">
                  <c:v>10.089313131428105</c:v>
                </c:pt>
                <c:pt idx="250">
                  <c:v>10.077898345683757</c:v>
                </c:pt>
                <c:pt idx="251">
                  <c:v>10.066573673510918</c:v>
                </c:pt>
                <c:pt idx="252">
                  <c:v>10.055337598496498</c:v>
                </c:pt>
                <c:pt idx="253">
                  <c:v>10.04418863514336</c:v>
                </c:pt>
                <c:pt idx="254">
                  <c:v>10.033125328117737</c:v>
                </c:pt>
                <c:pt idx="255">
                  <c:v>10.022146251518125</c:v>
                </c:pt>
                <c:pt idx="256">
                  <c:v>10.011250008165048</c:v>
                </c:pt>
                <c:pt idx="257">
                  <c:v>10.000435228910955</c:v>
                </c:pt>
                <c:pt idx="258">
                  <c:v>9.989700571969605</c:v>
                </c:pt>
                <c:pt idx="259">
                  <c:v>9.9790447222642911</c:v>
                </c:pt>
                <c:pt idx="260">
                  <c:v>9.9684663907943492</c:v>
                </c:pt>
                <c:pt idx="261">
                  <c:v>9.957964314019307</c:v>
                </c:pt>
                <c:pt idx="262">
                  <c:v>9.9475372532601032</c:v>
                </c:pt>
                <c:pt idx="263">
                  <c:v>9.9371839941168894</c:v>
                </c:pt>
                <c:pt idx="264">
                  <c:v>9.9269033459028648</c:v>
                </c:pt>
                <c:pt idx="265">
                  <c:v>9.9166941410935721</c:v>
                </c:pt>
                <c:pt idx="266">
                  <c:v>9.9065552347912842</c:v>
                </c:pt>
                <c:pt idx="267">
                  <c:v>9.8964855042038984</c:v>
                </c:pt>
                <c:pt idx="268">
                  <c:v>9.8864838481379618</c:v>
                </c:pt>
                <c:pt idx="269">
                  <c:v>9.8765491865053576</c:v>
                </c:pt>
                <c:pt idx="270">
                  <c:v>9.8666804598431863</c:v>
                </c:pt>
                <c:pt idx="271">
                  <c:v>9.8568766288465675</c:v>
                </c:pt>
                <c:pt idx="272">
                  <c:v>9.84713667391377</c:v>
                </c:pt>
                <c:pt idx="273">
                  <c:v>9.837459594703498</c:v>
                </c:pt>
                <c:pt idx="274">
                  <c:v>9.8278444097037774</c:v>
                </c:pt>
                <c:pt idx="275">
                  <c:v>9.8182901558122495</c:v>
                </c:pt>
                <c:pt idx="276">
                  <c:v>9.8087958879274009</c:v>
                </c:pt>
                <c:pt idx="277">
                  <c:v>9.7993606785504994</c:v>
                </c:pt>
                <c:pt idx="278">
                  <c:v>9.7899836173978088</c:v>
                </c:pt>
                <c:pt idx="279">
                  <c:v>9.7806638110229116</c:v>
                </c:pt>
                <c:pt idx="280">
                  <c:v>9.7714003824487001</c:v>
                </c:pt>
                <c:pt idx="281">
                  <c:v>9.7621924708088308</c:v>
                </c:pt>
                <c:pt idx="282">
                  <c:v>9.7530392309983718</c:v>
                </c:pt>
                <c:pt idx="283">
                  <c:v>9.7439398333333056</c:v>
                </c:pt>
                <c:pt idx="284">
                  <c:v>9.734893463218679</c:v>
                </c:pt>
                <c:pt idx="285">
                  <c:v>9.7258993208251656</c:v>
                </c:pt>
                <c:pt idx="286">
                  <c:v>9.7169566207737166</c:v>
                </c:pt>
                <c:pt idx="287">
                  <c:v>9.7080645918281565</c:v>
                </c:pt>
                <c:pt idx="288">
                  <c:v>9.6992224765954393</c:v>
                </c:pt>
                <c:pt idx="289">
                  <c:v>9.6904295312333524</c:v>
                </c:pt>
                <c:pt idx="290">
                  <c:v>9.681685025165482</c:v>
                </c:pt>
                <c:pt idx="291">
                  <c:v>9.6729882408032086</c:v>
                </c:pt>
                <c:pt idx="292">
                  <c:v>9.6643384732744995</c:v>
                </c:pt>
                <c:pt idx="293">
                  <c:v>9.6557350301594234</c:v>
                </c:pt>
                <c:pt idx="294">
                  <c:v>9.6471772312320336</c:v>
                </c:pt>
                <c:pt idx="295">
                  <c:v>9.6386644082085837</c:v>
                </c:pt>
                <c:pt idx="296">
                  <c:v>9.6301959045018215</c:v>
                </c:pt>
                <c:pt idx="297">
                  <c:v>9.6217710749812095</c:v>
                </c:pt>
                <c:pt idx="298">
                  <c:v>9.6133892857389007</c:v>
                </c:pt>
                <c:pt idx="299">
                  <c:v>9.6050499138613432</c:v>
                </c:pt>
                <c:pt idx="300">
                  <c:v>9.5967523472063228</c:v>
                </c:pt>
                <c:pt idx="301">
                  <c:v>9.5884959841852773</c:v>
                </c:pt>
                <c:pt idx="302">
                  <c:v>9.5802802335508286</c:v>
                </c:pt>
                <c:pt idx="303">
                  <c:v>9.5721045141892542</c:v>
                </c:pt>
                <c:pt idx="304">
                  <c:v>9.5639682549179064</c:v>
                </c:pt>
                <c:pt idx="305">
                  <c:v>9.5558708942873238</c:v>
                </c:pt>
                <c:pt idx="306">
                  <c:v>9.5478118803879877</c:v>
                </c:pt>
                <c:pt idx="307">
                  <c:v>9.5397906706615707</c:v>
                </c:pt>
                <c:pt idx="308">
                  <c:v>9.5318067317165642</c:v>
                </c:pt>
                <c:pt idx="309">
                  <c:v>9.5238595391481358</c:v>
                </c:pt>
                <c:pt idx="310">
                  <c:v>9.515948577362165</c:v>
                </c:pt>
                <c:pt idx="311">
                  <c:v>9.5080733394032872</c:v>
                </c:pt>
                <c:pt idx="312">
                  <c:v>9.5002333267868853</c:v>
                </c:pt>
                <c:pt idx="313">
                  <c:v>9.4924280493348885</c:v>
                </c:pt>
                <c:pt idx="314">
                  <c:v>9.4846570250153057</c:v>
                </c:pt>
                <c:pt idx="315">
                  <c:v>9.4769197797853764</c:v>
                </c:pt>
                <c:pt idx="316">
                  <c:v>9.4692158474382815</c:v>
                </c:pt>
                <c:pt idx="317">
                  <c:v>9.4615447694532424</c:v>
                </c:pt>
                <c:pt idx="318">
                  <c:v>9.4539060948490263</c:v>
                </c:pt>
                <c:pt idx="319">
                  <c:v>9.446299380040692</c:v>
                </c:pt>
                <c:pt idx="320">
                  <c:v>9.4387241886995046</c:v>
                </c:pt>
                <c:pt idx="321">
                  <c:v>9.4311800916159854</c:v>
                </c:pt>
                <c:pt idx="322">
                  <c:v>9.4236666665659534</c:v>
                </c:pt>
                <c:pt idx="323">
                  <c:v>9.4161834981795192</c:v>
                </c:pt>
                <c:pt idx="324">
                  <c:v>9.4087301778129575</c:v>
                </c:pt>
                <c:pt idx="325">
                  <c:v>9.4013063034233664</c:v>
                </c:pt>
                <c:pt idx="326">
                  <c:v>9.3939114794460679</c:v>
                </c:pt>
                <c:pt idx="327">
                  <c:v>9.3865453166746367</c:v>
                </c:pt>
                <c:pt idx="328">
                  <c:v>9.3792074321435699</c:v>
                </c:pt>
                <c:pt idx="329">
                  <c:v>9.3718974490134439</c:v>
                </c:pt>
                <c:pt idx="330">
                  <c:v>9.3646149964585454</c:v>
                </c:pt>
                <c:pt idx="331">
                  <c:v>9.3573597095569241</c:v>
                </c:pt>
                <c:pt idx="332">
                  <c:v>9.3501312291827716</c:v>
                </c:pt>
                <c:pt idx="333">
                  <c:v>9.3429292019010912</c:v>
                </c:pt>
                <c:pt idx="334">
                  <c:v>9.3357532798646119</c:v>
                </c:pt>
                <c:pt idx="335">
                  <c:v>9.3286031207128612</c:v>
                </c:pt>
                <c:pt idx="336">
                  <c:v>9.3214783874733751</c:v>
                </c:pt>
                <c:pt idx="337">
                  <c:v>9.3143787484649785</c:v>
                </c:pt>
                <c:pt idx="338">
                  <c:v>9.3073038772030774</c:v>
                </c:pt>
                <c:pt idx="339">
                  <c:v>9.3002534523069436</c:v>
                </c:pt>
                <c:pt idx="340">
                  <c:v>9.2932271574089107</c:v>
                </c:pt>
                <c:pt idx="341">
                  <c:v>9.2862246810654518</c:v>
                </c:pt>
                <c:pt idx="342">
                  <c:v>9.2792457166701041</c:v>
                </c:pt>
                <c:pt idx="343">
                  <c:v>9.2722899623681769</c:v>
                </c:pt>
                <c:pt idx="344">
                  <c:v>9.2653571209732011</c:v>
                </c:pt>
                <c:pt idx="345">
                  <c:v>9.2584468998851008</c:v>
                </c:pt>
                <c:pt idx="346">
                  <c:v>9.2515590110100323</c:v>
                </c:pt>
                <c:pt idx="347">
                  <c:v>9.2446931706818365</c:v>
                </c:pt>
                <c:pt idx="348">
                  <c:v>9.2378490995850981</c:v>
                </c:pt>
                <c:pt idx="349">
                  <c:v>9.2310265226797537</c:v>
                </c:pt>
                <c:pt idx="350">
                  <c:v>9.2242251691272106</c:v>
                </c:pt>
                <c:pt idx="351">
                  <c:v>9.217444772217954</c:v>
                </c:pt>
                <c:pt idx="352">
                  <c:v>9.2106850693006095</c:v>
                </c:pt>
                <c:pt idx="353">
                  <c:v>9.2039458017123952</c:v>
                </c:pt>
                <c:pt idx="354">
                  <c:v>9.1972267147109896</c:v>
                </c:pt>
                <c:pt idx="355">
                  <c:v>9.1905275574077212</c:v>
                </c:pt>
                <c:pt idx="356">
                  <c:v>9.1838480827020916</c:v>
                </c:pt>
                <c:pt idx="357">
                  <c:v>9.1771880472175926</c:v>
                </c:pt>
                <c:pt idx="358">
                  <c:v>9.1705472112387625</c:v>
                </c:pt>
                <c:pt idx="359">
                  <c:v>9.1639253386495074</c:v>
                </c:pt>
                <c:pt idx="360">
                  <c:v>9.1573221968725882</c:v>
                </c:pt>
                <c:pt idx="361">
                  <c:v>9.1507375568103253</c:v>
                </c:pt>
                <c:pt idx="362">
                  <c:v>9.1441711927864038</c:v>
                </c:pt>
                <c:pt idx="363">
                  <c:v>9.1376228824888699</c:v>
                </c:pt>
                <c:pt idx="364">
                  <c:v>9.1310924069141581</c:v>
                </c:pt>
                <c:pt idx="365">
                  <c:v>9.1245795503122391</c:v>
                </c:pt>
                <c:pt idx="366">
                  <c:v>9.1180841001328083</c:v>
                </c:pt>
                <c:pt idx="367">
                  <c:v>9.1116058469724912</c:v>
                </c:pt>
                <c:pt idx="368">
                  <c:v>9.1051445845230745</c:v>
                </c:pt>
                <c:pt idx="369">
                  <c:v>9.098700109520701</c:v>
                </c:pt>
                <c:pt idx="370">
                  <c:v>9.0922722216960388</c:v>
                </c:pt>
                <c:pt idx="371">
                  <c:v>9.0858607237253945</c:v>
                </c:pt>
                <c:pt idx="372">
                  <c:v>9.0794654211827321</c:v>
                </c:pt>
                <c:pt idx="373">
                  <c:v>9.0730861224926098</c:v>
                </c:pt>
                <c:pt idx="374">
                  <c:v>9.0667226388839897</c:v>
                </c:pt>
                <c:pt idx="375">
                  <c:v>9.0603747843448978</c:v>
                </c:pt>
                <c:pt idx="376">
                  <c:v>9.0540423755779607</c:v>
                </c:pt>
                <c:pt idx="377">
                  <c:v>9.0477252319567327</c:v>
                </c:pt>
                <c:pt idx="378">
                  <c:v>9.0414231754828549</c:v>
                </c:pt>
                <c:pt idx="379">
                  <c:v>9.0351360307439865</c:v>
                </c:pt>
                <c:pt idx="380">
                  <c:v>9.0288636248725354</c:v>
                </c:pt>
                <c:pt idx="381">
                  <c:v>9.0226057875051104</c:v>
                </c:pt>
                <c:pt idx="382">
                  <c:v>9.0163623507427584</c:v>
                </c:pt>
                <c:pt idx="383">
                  <c:v>9.0101331491118817</c:v>
                </c:pt>
                <c:pt idx="384">
                  <c:v>9.0039180195259103</c:v>
                </c:pt>
                <c:pt idx="385">
                  <c:v>8.9977168012476341</c:v>
                </c:pt>
                <c:pt idx="386">
                  <c:v>8.991529335852233</c:v>
                </c:pt>
                <c:pt idx="387">
                  <c:v>8.9853554671909901</c:v>
                </c:pt>
                <c:pt idx="388">
                  <c:v>8.9791950413556094</c:v>
                </c:pt>
                <c:pt idx="389">
                  <c:v>8.9730479066432327</c:v>
                </c:pt>
                <c:pt idx="390">
                  <c:v>8.9669139135220401</c:v>
                </c:pt>
                <c:pt idx="391">
                  <c:v>8.9607929145974836</c:v>
                </c:pt>
                <c:pt idx="392">
                  <c:v>8.9546847645791168</c:v>
                </c:pt>
                <c:pt idx="393">
                  <c:v>8.9485893202480078</c:v>
                </c:pt>
                <c:pt idx="394">
                  <c:v>8.9425064404247472</c:v>
                </c:pt>
                <c:pt idx="395">
                  <c:v>8.9364359859379938</c:v>
                </c:pt>
                <c:pt idx="396">
                  <c:v>8.9303778195936019</c:v>
                </c:pt>
                <c:pt idx="397">
                  <c:v>8.9243318061442682</c:v>
                </c:pt>
                <c:pt idx="398">
                  <c:v>8.9182978122597287</c:v>
                </c:pt>
                <c:pt idx="399">
                  <c:v>8.9122757064974518</c:v>
                </c:pt>
                <c:pt idx="400">
                  <c:v>8.9062653592738688</c:v>
                </c:pt>
                <c:pt idx="401">
                  <c:v>8.9002666428360975</c:v>
                </c:pt>
                <c:pt idx="402">
                  <c:v>8.894279431234132</c:v>
                </c:pt>
                <c:pt idx="403">
                  <c:v>8.8883036002935523</c:v>
                </c:pt>
                <c:pt idx="404">
                  <c:v>8.8823390275886673</c:v>
                </c:pt>
                <c:pt idx="405">
                  <c:v>8.8763855924161437</c:v>
                </c:pt>
                <c:pt idx="406">
                  <c:v>8.8704431757690756</c:v>
                </c:pt>
                <c:pt idx="407">
                  <c:v>8.8645116603115088</c:v>
                </c:pt>
                <c:pt idx="408">
                  <c:v>8.8585909303533796</c:v>
                </c:pt>
                <c:pt idx="409">
                  <c:v>8.8526808718259016</c:v>
                </c:pt>
                <c:pt idx="410">
                  <c:v>8.8467813722573556</c:v>
                </c:pt>
                <c:pt idx="411">
                  <c:v>8.8408923207492958</c:v>
                </c:pt>
                <c:pt idx="412">
                  <c:v>8.835013607953158</c:v>
                </c:pt>
                <c:pt idx="413">
                  <c:v>8.8291451260472495</c:v>
                </c:pt>
                <c:pt idx="414">
                  <c:v>8.8232867687141567</c:v>
                </c:pt>
                <c:pt idx="415">
                  <c:v>8.8174384311184912</c:v>
                </c:pt>
                <c:pt idx="416">
                  <c:v>8.8116000098850265</c:v>
                </c:pt>
                <c:pt idx="417">
                  <c:v>8.8057714030772107</c:v>
                </c:pt>
                <c:pt idx="418">
                  <c:v>8.7999525101760216</c:v>
                </c:pt>
                <c:pt idx="419">
                  <c:v>8.7941432320591684</c:v>
                </c:pt>
                <c:pt idx="420">
                  <c:v>8.7883434709806547</c:v>
                </c:pt>
                <c:pt idx="421">
                  <c:v>8.7825531305506601</c:v>
                </c:pt>
                <c:pt idx="422">
                  <c:v>8.776772115715767</c:v>
                </c:pt>
                <c:pt idx="423">
                  <c:v>8.7710003327395079</c:v>
                </c:pt>
                <c:pt idx="424">
                  <c:v>8.7652376891832269</c:v>
                </c:pt>
                <c:pt idx="425">
                  <c:v>8.7594840938872558</c:v>
                </c:pt>
                <c:pt idx="426">
                  <c:v>8.7537394569524043</c:v>
                </c:pt>
                <c:pt idx="427">
                  <c:v>8.7480036897217364</c:v>
                </c:pt>
                <c:pt idx="428">
                  <c:v>8.7422767047626646</c:v>
                </c:pt>
                <c:pt idx="429">
                  <c:v>8.7365584158493075</c:v>
                </c:pt>
                <c:pt idx="430">
                  <c:v>8.7308487379451467</c:v>
                </c:pt>
                <c:pt idx="431">
                  <c:v>8.7251475871859743</c:v>
                </c:pt>
                <c:pt idx="432">
                  <c:v>8.7194548808630845</c:v>
                </c:pt>
                <c:pt idx="433">
                  <c:v>8.7137705374067629</c:v>
                </c:pt>
                <c:pt idx="434">
                  <c:v>8.7080944763700199</c:v>
                </c:pt>
                <c:pt idx="435">
                  <c:v>8.702426618412602</c:v>
                </c:pt>
                <c:pt idx="436">
                  <c:v>8.6967668852852373</c:v>
                </c:pt>
                <c:pt idx="437">
                  <c:v>8.6911151998141545</c:v>
                </c:pt>
                <c:pt idx="438">
                  <c:v>8.6854714858858113</c:v>
                </c:pt>
                <c:pt idx="439">
                  <c:v>8.6798356684319167</c:v>
                </c:pt>
                <c:pt idx="440">
                  <c:v>8.6742076734146352</c:v>
                </c:pt>
                <c:pt idx="441">
                  <c:v>8.6685874278120529</c:v>
                </c:pt>
                <c:pt idx="442">
                  <c:v>8.6629748596038851</c:v>
                </c:pt>
                <c:pt idx="443">
                  <c:v>8.6573698977573539</c:v>
                </c:pt>
                <c:pt idx="444">
                  <c:v>8.6517724722133593</c:v>
                </c:pt>
                <c:pt idx="445">
                  <c:v>8.6461825138727999</c:v>
                </c:pt>
                <c:pt idx="446">
                  <c:v>8.6405999545831538</c:v>
                </c:pt>
                <c:pt idx="447">
                  <c:v>8.6350247271252325</c:v>
                </c:pt>
                <c:pt idx="448">
                  <c:v>8.629456765200171</c:v>
                </c:pt>
                <c:pt idx="449">
                  <c:v>8.6238960034165881</c:v>
                </c:pt>
                <c:pt idx="450">
                  <c:v>8.6183423772779761</c:v>
                </c:pt>
                <c:pt idx="451">
                  <c:v>8.6127958231702504</c:v>
                </c:pt>
                <c:pt idx="452">
                  <c:v>8.6072562783495243</c:v>
                </c:pt>
                <c:pt idx="453">
                  <c:v>8.6017236809300446</c:v>
                </c:pt>
                <c:pt idx="454">
                  <c:v>8.5961979698723301</c:v>
                </c:pt>
                <c:pt idx="455">
                  <c:v>8.5906790849714625</c:v>
                </c:pt>
                <c:pt idx="456">
                  <c:v>8.5851669668456054</c:v>
                </c:pt>
                <c:pt idx="457">
                  <c:v>8.5796615569246359</c:v>
                </c:pt>
                <c:pt idx="458">
                  <c:v>8.5741627974390031</c:v>
                </c:pt>
                <c:pt idx="459">
                  <c:v>8.5686706314087147</c:v>
                </c:pt>
                <c:pt idx="460">
                  <c:v>8.5631850026325207</c:v>
                </c:pt>
                <c:pt idx="461">
                  <c:v>8.5577058556772307</c:v>
                </c:pt>
                <c:pt idx="462">
                  <c:v>8.5522331358672137</c:v>
                </c:pt>
                <c:pt idx="463">
                  <c:v>8.5467667892740504</c:v>
                </c:pt>
                <c:pt idx="464">
                  <c:v>8.5413067627063288</c:v>
                </c:pt>
                <c:pt idx="465">
                  <c:v>8.5358530036996036</c:v>
                </c:pt>
                <c:pt idx="466">
                  <c:v>8.5304054605065094</c:v>
                </c:pt>
                <c:pt idx="467">
                  <c:v>8.5249640820869992</c:v>
                </c:pt>
                <c:pt idx="468">
                  <c:v>8.5195288180987525</c:v>
                </c:pt>
                <c:pt idx="469">
                  <c:v>8.5140996188877089</c:v>
                </c:pt>
                <c:pt idx="470">
                  <c:v>8.5086764354787476</c:v>
                </c:pt>
                <c:pt idx="471">
                  <c:v>8.5032592195665035</c:v>
                </c:pt>
                <c:pt idx="472">
                  <c:v>8.4978479235063205</c:v>
                </c:pt>
                <c:pt idx="473">
                  <c:v>8.4924425003053248</c:v>
                </c:pt>
                <c:pt idx="474">
                  <c:v>8.487042903613661</c:v>
                </c:pt>
                <c:pt idx="475">
                  <c:v>8.4816490877158</c:v>
                </c:pt>
                <c:pt idx="476">
                  <c:v>8.4762610075220444</c:v>
                </c:pt>
                <c:pt idx="477">
                  <c:v>8.4708786185600982</c:v>
                </c:pt>
                <c:pt idx="478">
                  <c:v>8.4655018769667834</c:v>
                </c:pt>
                <c:pt idx="479">
                  <c:v>8.460130739479883</c:v>
                </c:pt>
                <c:pt idx="480">
                  <c:v>8.4547651634300944</c:v>
                </c:pt>
                <c:pt idx="481">
                  <c:v>8.4494051067330851</c:v>
                </c:pt>
                <c:pt idx="482">
                  <c:v>8.444050527881684</c:v>
                </c:pt>
                <c:pt idx="483">
                  <c:v>8.4387013859381916</c:v>
                </c:pt>
                <c:pt idx="484">
                  <c:v>8.4333576405267525</c:v>
                </c:pt>
                <c:pt idx="485">
                  <c:v>8.4280192518259014</c:v>
                </c:pt>
                <c:pt idx="486">
                  <c:v>8.4226861805611737</c:v>
                </c:pt>
                <c:pt idx="487">
                  <c:v>8.417358387997826</c:v>
                </c:pt>
                <c:pt idx="488">
                  <c:v>8.4120358359336826</c:v>
                </c:pt>
                <c:pt idx="489">
                  <c:v>8.4067184866920446</c:v>
                </c:pt>
                <c:pt idx="490">
                  <c:v>8.4014063031147472</c:v>
                </c:pt>
                <c:pt idx="491">
                  <c:v>8.3960992485552808</c:v>
                </c:pt>
                <c:pt idx="492">
                  <c:v>8.3907972868720115</c:v>
                </c:pt>
                <c:pt idx="493">
                  <c:v>8.3855003824215206</c:v>
                </c:pt>
                <c:pt idx="494">
                  <c:v>8.3802085000520066</c:v>
                </c:pt>
                <c:pt idx="495">
                  <c:v>8.374921605096814</c:v>
                </c:pt>
                <c:pt idx="496">
                  <c:v>8.3696396633680141</c:v>
                </c:pt>
                <c:pt idx="497">
                  <c:v>8.3643626411501124</c:v>
                </c:pt>
                <c:pt idx="498">
                  <c:v>8.3590905051938158</c:v>
                </c:pt>
                <c:pt idx="499">
                  <c:v>8.353823222709913</c:v>
                </c:pt>
                <c:pt idx="500">
                  <c:v>8.3485607613632116</c:v>
                </c:pt>
                <c:pt idx="501">
                  <c:v>8.3433030892665787</c:v>
                </c:pt>
                <c:pt idx="502">
                  <c:v>8.3380501749750646</c:v>
                </c:pt>
                <c:pt idx="503">
                  <c:v>8.3328019874800905</c:v>
                </c:pt>
                <c:pt idx="504">
                  <c:v>8.327558496203741</c:v>
                </c:pt>
                <c:pt idx="505">
                  <c:v>8.3223196709931191</c:v>
                </c:pt>
                <c:pt idx="506">
                  <c:v>8.3170854821147699</c:v>
                </c:pt>
                <c:pt idx="507">
                  <c:v>8.3118559002492169</c:v>
                </c:pt>
                <c:pt idx="508">
                  <c:v>8.3066308964855295</c:v>
                </c:pt>
                <c:pt idx="509">
                  <c:v>8.3014104423159996</c:v>
                </c:pt>
                <c:pt idx="510">
                  <c:v>8.2961945096308654</c:v>
                </c:pt>
                <c:pt idx="511">
                  <c:v>8.290983070713132</c:v>
                </c:pt>
                <c:pt idx="512">
                  <c:v>8.2857760982334359</c:v>
                </c:pt>
                <c:pt idx="513">
                  <c:v>8.280573565245005</c:v>
                </c:pt>
                <c:pt idx="514">
                  <c:v>8.2753754451786623</c:v>
                </c:pt>
                <c:pt idx="515">
                  <c:v>8.2701817118379246</c:v>
                </c:pt>
                <c:pt idx="516">
                  <c:v>8.264992339394146</c:v>
                </c:pt>
                <c:pt idx="517">
                  <c:v>8.2598073023817271</c:v>
                </c:pt>
                <c:pt idx="518">
                  <c:v>8.2546265756934094</c:v>
                </c:pt>
                <c:pt idx="519">
                  <c:v>8.2494501345756106</c:v>
                </c:pt>
                <c:pt idx="520">
                  <c:v>8.2442779546238381</c:v>
                </c:pt>
                <c:pt idx="521">
                  <c:v>8.2391100117781519</c:v>
                </c:pt>
                <c:pt idx="522">
                  <c:v>8.233946282318696</c:v>
                </c:pt>
                <c:pt idx="523">
                  <c:v>8.2287867428612866</c:v>
                </c:pt>
                <c:pt idx="524">
                  <c:v>8.2236313703530683</c:v>
                </c:pt>
                <c:pt idx="525">
                  <c:v>8.2184801420682128</c:v>
                </c:pt>
                <c:pt idx="526">
                  <c:v>8.2133330356036769</c:v>
                </c:pt>
                <c:pt idx="527">
                  <c:v>8.2081900288750465</c:v>
                </c:pt>
                <c:pt idx="528">
                  <c:v>8.2030511001123809</c:v>
                </c:pt>
                <c:pt idx="529">
                  <c:v>8.197916227856167</c:v>
                </c:pt>
                <c:pt idx="530">
                  <c:v>8.1927853909532882</c:v>
                </c:pt>
                <c:pt idx="531">
                  <c:v>8.1876585685530792</c:v>
                </c:pt>
                <c:pt idx="532">
                  <c:v>8.1825357401033916</c:v>
                </c:pt>
                <c:pt idx="533">
                  <c:v>8.1774168853467586</c:v>
                </c:pt>
                <c:pt idx="534">
                  <c:v>8.1723019843165741</c:v>
                </c:pt>
                <c:pt idx="535">
                  <c:v>8.1671910173333409</c:v>
                </c:pt>
                <c:pt idx="536">
                  <c:v>8.1620839650009511</c:v>
                </c:pt>
                <c:pt idx="537">
                  <c:v>8.1569808082030413</c:v>
                </c:pt>
                <c:pt idx="538">
                  <c:v>8.1518815280993735</c:v>
                </c:pt>
                <c:pt idx="539">
                  <c:v>8.1467861061222635</c:v>
                </c:pt>
                <c:pt idx="540">
                  <c:v>8.1416945239730794</c:v>
                </c:pt>
                <c:pt idx="541">
                  <c:v>8.1366067636187527</c:v>
                </c:pt>
                <c:pt idx="542">
                  <c:v>8.1315228072883574</c:v>
                </c:pt>
                <c:pt idx="543">
                  <c:v>8.1264426374697312</c:v>
                </c:pt>
                <c:pt idx="544">
                  <c:v>8.1213662369061339</c:v>
                </c:pt>
                <c:pt idx="545">
                  <c:v>8.1162935885929457</c:v>
                </c:pt>
                <c:pt idx="546">
                  <c:v>8.1112246757744195</c:v>
                </c:pt>
                <c:pt idx="547">
                  <c:v>8.1061594819404803</c:v>
                </c:pt>
                <c:pt idx="548">
                  <c:v>8.1010979908235417</c:v>
                </c:pt>
                <c:pt idx="549">
                  <c:v>8.0960401863953724</c:v>
                </c:pt>
                <c:pt idx="550">
                  <c:v>8.0909860528640252</c:v>
                </c:pt>
                <c:pt idx="551">
                  <c:v>8.0859355746707831</c:v>
                </c:pt>
                <c:pt idx="552">
                  <c:v>8.0808887364871449</c:v>
                </c:pt>
                <c:pt idx="553">
                  <c:v>8.0758455232118553</c:v>
                </c:pt>
                <c:pt idx="554">
                  <c:v>8.0708059199679738</c:v>
                </c:pt>
                <c:pt idx="555">
                  <c:v>8.0657699120999826</c:v>
                </c:pt>
                <c:pt idx="556">
                  <c:v>8.0607374851709253</c:v>
                </c:pt>
                <c:pt idx="557">
                  <c:v>8.0557086249595784</c:v>
                </c:pt>
                <c:pt idx="558">
                  <c:v>8.0506833174576862</c:v>
                </c:pt>
                <c:pt idx="559">
                  <c:v>8.0456615488671837</c:v>
                </c:pt>
                <c:pt idx="560">
                  <c:v>8.0406433055974968</c:v>
                </c:pt>
                <c:pt idx="561">
                  <c:v>8.0356285742628639</c:v>
                </c:pt>
                <c:pt idx="562">
                  <c:v>8.0306173416796778</c:v>
                </c:pt>
                <c:pt idx="563">
                  <c:v>8.0256095948638855</c:v>
                </c:pt>
                <c:pt idx="564">
                  <c:v>8.0206053210283965</c:v>
                </c:pt>
                <c:pt idx="565">
                  <c:v>8.0156045075805356</c:v>
                </c:pt>
                <c:pt idx="566">
                  <c:v>8.0106071421195413</c:v>
                </c:pt>
                <c:pt idx="567">
                  <c:v>8.00561321243406</c:v>
                </c:pt>
                <c:pt idx="568">
                  <c:v>8.0006227064997137</c:v>
                </c:pt>
                <c:pt idx="569">
                  <c:v>7.9956356124766703</c:v>
                </c:pt>
                <c:pt idx="570">
                  <c:v>7.9906519187072451</c:v>
                </c:pt>
                <c:pt idx="571">
                  <c:v>7.9856716137135546</c:v>
                </c:pt>
                <c:pt idx="572">
                  <c:v>7.980694686195168</c:v>
                </c:pt>
                <c:pt idx="573">
                  <c:v>7.975721125026821</c:v>
                </c:pt>
                <c:pt idx="574">
                  <c:v>7.9707509192561332</c:v>
                </c:pt>
                <c:pt idx="575">
                  <c:v>7.9657840581013559</c:v>
                </c:pt>
                <c:pt idx="576">
                  <c:v>7.9608205309491744</c:v>
                </c:pt>
                <c:pt idx="577">
                  <c:v>7.9558603273525019</c:v>
                </c:pt>
                <c:pt idx="578">
                  <c:v>7.9509034370283214</c:v>
                </c:pt>
                <c:pt idx="579">
                  <c:v>7.9459498498555536</c:v>
                </c:pt>
                <c:pt idx="580">
                  <c:v>7.9409995558729474</c:v>
                </c:pt>
                <c:pt idx="581">
                  <c:v>7.9360525452769899</c:v>
                </c:pt>
                <c:pt idx="582">
                  <c:v>7.9311088084198609</c:v>
                </c:pt>
                <c:pt idx="583">
                  <c:v>7.9261683358073967</c:v>
                </c:pt>
                <c:pt idx="584">
                  <c:v>7.9212311180970794</c:v>
                </c:pt>
                <c:pt idx="585">
                  <c:v>7.9162971460960581</c:v>
                </c:pt>
                <c:pt idx="586">
                  <c:v>7.9113664107592001</c:v>
                </c:pt>
                <c:pt idx="587">
                  <c:v>7.906438903187146</c:v>
                </c:pt>
                <c:pt idx="588">
                  <c:v>7.9015146146244106</c:v>
                </c:pt>
                <c:pt idx="589">
                  <c:v>7.8965935364574893</c:v>
                </c:pt>
                <c:pt idx="590">
                  <c:v>7.8916756602130036</c:v>
                </c:pt>
                <c:pt idx="591">
                  <c:v>7.8867609775558574</c:v>
                </c:pt>
                <c:pt idx="592">
                  <c:v>7.8818494802874195</c:v>
                </c:pt>
                <c:pt idx="593">
                  <c:v>7.8769411603437316</c:v>
                </c:pt>
                <c:pt idx="594">
                  <c:v>7.8720360097937405</c:v>
                </c:pt>
                <c:pt idx="595">
                  <c:v>7.8671340208375415</c:v>
                </c:pt>
                <c:pt idx="596">
                  <c:v>7.8622351858046411</c:v>
                </c:pt>
                <c:pt idx="597">
                  <c:v>7.857339497152271</c:v>
                </c:pt>
                <c:pt idx="598">
                  <c:v>7.8524469474636831</c:v>
                </c:pt>
                <c:pt idx="599">
                  <c:v>7.8475575294464885</c:v>
                </c:pt>
                <c:pt idx="600">
                  <c:v>7.8426712359310145</c:v>
                </c:pt>
                <c:pt idx="601">
                  <c:v>7.8377880598686733</c:v>
                </c:pt>
                <c:pt idx="602">
                  <c:v>7.832907994330359</c:v>
                </c:pt>
                <c:pt idx="603">
                  <c:v>7.8280310325048603</c:v>
                </c:pt>
                <c:pt idx="604">
                  <c:v>7.8231571676972944</c:v>
                </c:pt>
                <c:pt idx="605">
                  <c:v>7.8182863933275524</c:v>
                </c:pt>
                <c:pt idx="606">
                  <c:v>7.8134187029287876</c:v>
                </c:pt>
                <c:pt idx="607">
                  <c:v>7.8085540901458756</c:v>
                </c:pt>
                <c:pt idx="608">
                  <c:v>7.8036925487339559</c:v>
                </c:pt>
                <c:pt idx="609">
                  <c:v>7.7988340725569216</c:v>
                </c:pt>
                <c:pt idx="610">
                  <c:v>7.7939786555860007</c:v>
                </c:pt>
                <c:pt idx="611">
                  <c:v>7.7891262918982829</c:v>
                </c:pt>
                <c:pt idx="612">
                  <c:v>7.7842769756753238</c:v>
                </c:pt>
                <c:pt idx="613">
                  <c:v>7.7794307012017239</c:v>
                </c:pt>
                <c:pt idx="614">
                  <c:v>7.7745874628637548</c:v>
                </c:pt>
                <c:pt idx="615">
                  <c:v>7.7697472551479692</c:v>
                </c:pt>
                <c:pt idx="616">
                  <c:v>7.7649100726398697</c:v>
                </c:pt>
                <c:pt idx="617">
                  <c:v>7.7600759100225609</c:v>
                </c:pt>
                <c:pt idx="618">
                  <c:v>7.7552447620754243</c:v>
                </c:pt>
                <c:pt idx="619">
                  <c:v>7.7504166236728196</c:v>
                </c:pt>
                <c:pt idx="620">
                  <c:v>7.7455914897827878</c:v>
                </c:pt>
                <c:pt idx="621">
                  <c:v>7.7407693554657833</c:v>
                </c:pt>
                <c:pt idx="622">
                  <c:v>7.7359502158734124</c:v>
                </c:pt>
                <c:pt idx="623">
                  <c:v>7.7311340662471899</c:v>
                </c:pt>
                <c:pt idx="624">
                  <c:v>7.7263209019173118</c:v>
                </c:pt>
                <c:pt idx="625">
                  <c:v>7.7215107183014418</c:v>
                </c:pt>
                <c:pt idx="626">
                  <c:v>7.7167035109035016</c:v>
                </c:pt>
                <c:pt idx="627">
                  <c:v>7.7118992753125006</c:v>
                </c:pt>
                <c:pt idx="628">
                  <c:v>7.7070980072013526</c:v>
                </c:pt>
                <c:pt idx="629">
                  <c:v>7.7022997023257336</c:v>
                </c:pt>
                <c:pt idx="630">
                  <c:v>7.6975043565229253</c:v>
                </c:pt>
                <c:pt idx="631">
                  <c:v>7.6927119657106893</c:v>
                </c:pt>
                <c:pt idx="632">
                  <c:v>7.6879225258861545</c:v>
                </c:pt>
                <c:pt idx="633">
                  <c:v>7.6831360331247112</c:v>
                </c:pt>
                <c:pt idx="634">
                  <c:v>7.6783524835789265</c:v>
                </c:pt>
                <c:pt idx="635">
                  <c:v>7.6735718734774636</c:v>
                </c:pt>
                <c:pt idx="636">
                  <c:v>7.6687941991240223</c:v>
                </c:pt>
                <c:pt idx="637">
                  <c:v>7.6640194568962876</c:v>
                </c:pt>
                <c:pt idx="638">
                  <c:v>7.6592476432448855</c:v>
                </c:pt>
                <c:pt idx="639">
                  <c:v>7.6544787546923665</c:v>
                </c:pt>
                <c:pt idx="640">
                  <c:v>7.6497127878321916</c:v>
                </c:pt>
                <c:pt idx="641">
                  <c:v>7.644949739327723</c:v>
                </c:pt>
                <c:pt idx="642">
                  <c:v>7.6401896059112371</c:v>
                </c:pt>
                <c:pt idx="643">
                  <c:v>7.6354323843829608</c:v>
                </c:pt>
                <c:pt idx="644">
                  <c:v>7.6306780716100864</c:v>
                </c:pt>
                <c:pt idx="645">
                  <c:v>7.6259266645258279</c:v>
                </c:pt>
                <c:pt idx="646">
                  <c:v>7.6211781601284745</c:v>
                </c:pt>
                <c:pt idx="647">
                  <c:v>7.6164325554804631</c:v>
                </c:pt>
                <c:pt idx="648">
                  <c:v>7.6116898477074546</c:v>
                </c:pt>
                <c:pt idx="649">
                  <c:v>7.606950033997423</c:v>
                </c:pt>
                <c:pt idx="650">
                  <c:v>7.602213111599756</c:v>
                </c:pt>
                <c:pt idx="651">
                  <c:v>7.5974790778243815</c:v>
                </c:pt>
                <c:pt idx="652">
                  <c:v>7.5927479300408667</c:v>
                </c:pt>
                <c:pt idx="653">
                  <c:v>7.5880196656775638</c:v>
                </c:pt>
                <c:pt idx="654">
                  <c:v>7.5832942822207539</c:v>
                </c:pt>
                <c:pt idx="655">
                  <c:v>7.5785717772138081</c:v>
                </c:pt>
                <c:pt idx="656">
                  <c:v>7.573852148256325</c:v>
                </c:pt>
                <c:pt idx="657">
                  <c:v>7.5691353930033323</c:v>
                </c:pt>
                <c:pt idx="658">
                  <c:v>7.5644215091644558</c:v>
                </c:pt>
                <c:pt idx="659">
                  <c:v>7.5597104945031219</c:v>
                </c:pt>
                <c:pt idx="660">
                  <c:v>7.5550023468357441</c:v>
                </c:pt>
              </c:numCache>
            </c:numRef>
          </c:yVal>
          <c:smooth val="0"/>
        </c:ser>
        <c:ser>
          <c:idx val="0"/>
          <c:order val="2"/>
          <c:tx>
            <c:strRef>
              <c:f>'確認 Graph(Vin)'!$C$4</c:f>
              <c:strCache>
                <c:ptCount val="1"/>
                <c:pt idx="0">
                  <c:v>Vin(min)</c:v>
                </c:pt>
              </c:strCache>
            </c:strRef>
          </c:tx>
          <c:spPr>
            <a:ln w="25400">
              <a:solidFill>
                <a:srgbClr val="5B9BD5"/>
              </a:solidFill>
              <a:prstDash val="solid"/>
            </a:ln>
          </c:spPr>
          <c:marker>
            <c:symbol val="none"/>
          </c:marker>
          <c:xVal>
            <c:numRef>
              <c:f>'確認 Graph(Vin)'!$B$5:$B$665</c:f>
              <c:numCache>
                <c:formatCode>General</c:formatCode>
                <c:ptCount val="661"/>
                <c:pt idx="0">
                  <c:v>20</c:v>
                </c:pt>
                <c:pt idx="1">
                  <c:v>20.5</c:v>
                </c:pt>
                <c:pt idx="2">
                  <c:v>21</c:v>
                </c:pt>
                <c:pt idx="3">
                  <c:v>21.5</c:v>
                </c:pt>
                <c:pt idx="4">
                  <c:v>22</c:v>
                </c:pt>
                <c:pt idx="5">
                  <c:v>22.5</c:v>
                </c:pt>
                <c:pt idx="6">
                  <c:v>23</c:v>
                </c:pt>
                <c:pt idx="7">
                  <c:v>23.5</c:v>
                </c:pt>
                <c:pt idx="8">
                  <c:v>24</c:v>
                </c:pt>
                <c:pt idx="9">
                  <c:v>24.5</c:v>
                </c:pt>
                <c:pt idx="10">
                  <c:v>25</c:v>
                </c:pt>
                <c:pt idx="11">
                  <c:v>25.5</c:v>
                </c:pt>
                <c:pt idx="12">
                  <c:v>26</c:v>
                </c:pt>
                <c:pt idx="13">
                  <c:v>26.5</c:v>
                </c:pt>
                <c:pt idx="14">
                  <c:v>27</c:v>
                </c:pt>
                <c:pt idx="15">
                  <c:v>27.5</c:v>
                </c:pt>
                <c:pt idx="16">
                  <c:v>28</c:v>
                </c:pt>
                <c:pt idx="17">
                  <c:v>28.5</c:v>
                </c:pt>
                <c:pt idx="18">
                  <c:v>29</c:v>
                </c:pt>
                <c:pt idx="19">
                  <c:v>29.5</c:v>
                </c:pt>
                <c:pt idx="20">
                  <c:v>30</c:v>
                </c:pt>
                <c:pt idx="21">
                  <c:v>30.5</c:v>
                </c:pt>
                <c:pt idx="22">
                  <c:v>31</c:v>
                </c:pt>
                <c:pt idx="23">
                  <c:v>31.5</c:v>
                </c:pt>
                <c:pt idx="24">
                  <c:v>32</c:v>
                </c:pt>
                <c:pt idx="25">
                  <c:v>32.5</c:v>
                </c:pt>
                <c:pt idx="26">
                  <c:v>33</c:v>
                </c:pt>
                <c:pt idx="27">
                  <c:v>33.5</c:v>
                </c:pt>
                <c:pt idx="28">
                  <c:v>34</c:v>
                </c:pt>
                <c:pt idx="29">
                  <c:v>34.5</c:v>
                </c:pt>
                <c:pt idx="30">
                  <c:v>35</c:v>
                </c:pt>
                <c:pt idx="31">
                  <c:v>35.5</c:v>
                </c:pt>
                <c:pt idx="32">
                  <c:v>36</c:v>
                </c:pt>
                <c:pt idx="33">
                  <c:v>36.5</c:v>
                </c:pt>
                <c:pt idx="34">
                  <c:v>37</c:v>
                </c:pt>
                <c:pt idx="35">
                  <c:v>37.5</c:v>
                </c:pt>
                <c:pt idx="36">
                  <c:v>38</c:v>
                </c:pt>
                <c:pt idx="37">
                  <c:v>38.5</c:v>
                </c:pt>
                <c:pt idx="38">
                  <c:v>39</c:v>
                </c:pt>
                <c:pt idx="39">
                  <c:v>39.5</c:v>
                </c:pt>
                <c:pt idx="40">
                  <c:v>40</c:v>
                </c:pt>
                <c:pt idx="41">
                  <c:v>40.5</c:v>
                </c:pt>
                <c:pt idx="42">
                  <c:v>41</c:v>
                </c:pt>
                <c:pt idx="43">
                  <c:v>41.5</c:v>
                </c:pt>
                <c:pt idx="44">
                  <c:v>42</c:v>
                </c:pt>
                <c:pt idx="45">
                  <c:v>42.5</c:v>
                </c:pt>
                <c:pt idx="46">
                  <c:v>43</c:v>
                </c:pt>
                <c:pt idx="47">
                  <c:v>43.5</c:v>
                </c:pt>
                <c:pt idx="48">
                  <c:v>44</c:v>
                </c:pt>
                <c:pt idx="49">
                  <c:v>44.5</c:v>
                </c:pt>
                <c:pt idx="50">
                  <c:v>45</c:v>
                </c:pt>
                <c:pt idx="51">
                  <c:v>45.5</c:v>
                </c:pt>
                <c:pt idx="52">
                  <c:v>46</c:v>
                </c:pt>
                <c:pt idx="53">
                  <c:v>46.5</c:v>
                </c:pt>
                <c:pt idx="54">
                  <c:v>47</c:v>
                </c:pt>
                <c:pt idx="55">
                  <c:v>47.5</c:v>
                </c:pt>
                <c:pt idx="56">
                  <c:v>48</c:v>
                </c:pt>
                <c:pt idx="57">
                  <c:v>48.5</c:v>
                </c:pt>
                <c:pt idx="58">
                  <c:v>49</c:v>
                </c:pt>
                <c:pt idx="59">
                  <c:v>49.5</c:v>
                </c:pt>
                <c:pt idx="60">
                  <c:v>50</c:v>
                </c:pt>
                <c:pt idx="61">
                  <c:v>50.5</c:v>
                </c:pt>
                <c:pt idx="62">
                  <c:v>51</c:v>
                </c:pt>
                <c:pt idx="63">
                  <c:v>51.5</c:v>
                </c:pt>
                <c:pt idx="64">
                  <c:v>52</c:v>
                </c:pt>
                <c:pt idx="65">
                  <c:v>52.5</c:v>
                </c:pt>
                <c:pt idx="66">
                  <c:v>53</c:v>
                </c:pt>
                <c:pt idx="67">
                  <c:v>53.5</c:v>
                </c:pt>
                <c:pt idx="68">
                  <c:v>54</c:v>
                </c:pt>
                <c:pt idx="69">
                  <c:v>54.5</c:v>
                </c:pt>
                <c:pt idx="70">
                  <c:v>55</c:v>
                </c:pt>
                <c:pt idx="71">
                  <c:v>55.5</c:v>
                </c:pt>
                <c:pt idx="72">
                  <c:v>56</c:v>
                </c:pt>
                <c:pt idx="73">
                  <c:v>56.5</c:v>
                </c:pt>
                <c:pt idx="74">
                  <c:v>57</c:v>
                </c:pt>
                <c:pt idx="75">
                  <c:v>57.5</c:v>
                </c:pt>
                <c:pt idx="76">
                  <c:v>58</c:v>
                </c:pt>
                <c:pt idx="77">
                  <c:v>58.5</c:v>
                </c:pt>
                <c:pt idx="78">
                  <c:v>59</c:v>
                </c:pt>
                <c:pt idx="79">
                  <c:v>59.5</c:v>
                </c:pt>
                <c:pt idx="80">
                  <c:v>60</c:v>
                </c:pt>
                <c:pt idx="81">
                  <c:v>60.5</c:v>
                </c:pt>
                <c:pt idx="82">
                  <c:v>61</c:v>
                </c:pt>
                <c:pt idx="83">
                  <c:v>61.5</c:v>
                </c:pt>
                <c:pt idx="84">
                  <c:v>62</c:v>
                </c:pt>
                <c:pt idx="85">
                  <c:v>62.5</c:v>
                </c:pt>
                <c:pt idx="86">
                  <c:v>63</c:v>
                </c:pt>
                <c:pt idx="87">
                  <c:v>63.5</c:v>
                </c:pt>
                <c:pt idx="88">
                  <c:v>64</c:v>
                </c:pt>
                <c:pt idx="89">
                  <c:v>64.5</c:v>
                </c:pt>
                <c:pt idx="90">
                  <c:v>65</c:v>
                </c:pt>
                <c:pt idx="91">
                  <c:v>65.5</c:v>
                </c:pt>
                <c:pt idx="92">
                  <c:v>66</c:v>
                </c:pt>
                <c:pt idx="93">
                  <c:v>66.5</c:v>
                </c:pt>
                <c:pt idx="94">
                  <c:v>67</c:v>
                </c:pt>
                <c:pt idx="95">
                  <c:v>67.5</c:v>
                </c:pt>
                <c:pt idx="96">
                  <c:v>68</c:v>
                </c:pt>
                <c:pt idx="97">
                  <c:v>68.5</c:v>
                </c:pt>
                <c:pt idx="98">
                  <c:v>69</c:v>
                </c:pt>
                <c:pt idx="99">
                  <c:v>69.5</c:v>
                </c:pt>
                <c:pt idx="100">
                  <c:v>70</c:v>
                </c:pt>
                <c:pt idx="101">
                  <c:v>70.5</c:v>
                </c:pt>
                <c:pt idx="102">
                  <c:v>71</c:v>
                </c:pt>
                <c:pt idx="103">
                  <c:v>71.5</c:v>
                </c:pt>
                <c:pt idx="104">
                  <c:v>72</c:v>
                </c:pt>
                <c:pt idx="105">
                  <c:v>72.5</c:v>
                </c:pt>
                <c:pt idx="106">
                  <c:v>73</c:v>
                </c:pt>
                <c:pt idx="107">
                  <c:v>73.5</c:v>
                </c:pt>
                <c:pt idx="108">
                  <c:v>74</c:v>
                </c:pt>
                <c:pt idx="109">
                  <c:v>74.5</c:v>
                </c:pt>
                <c:pt idx="110">
                  <c:v>75</c:v>
                </c:pt>
                <c:pt idx="111">
                  <c:v>75.5</c:v>
                </c:pt>
                <c:pt idx="112">
                  <c:v>76</c:v>
                </c:pt>
                <c:pt idx="113">
                  <c:v>76.5</c:v>
                </c:pt>
                <c:pt idx="114">
                  <c:v>77</c:v>
                </c:pt>
                <c:pt idx="115">
                  <c:v>77.5</c:v>
                </c:pt>
                <c:pt idx="116">
                  <c:v>78</c:v>
                </c:pt>
                <c:pt idx="117">
                  <c:v>78.5</c:v>
                </c:pt>
                <c:pt idx="118">
                  <c:v>79</c:v>
                </c:pt>
                <c:pt idx="119">
                  <c:v>79.5</c:v>
                </c:pt>
                <c:pt idx="120">
                  <c:v>80</c:v>
                </c:pt>
                <c:pt idx="121">
                  <c:v>80.5</c:v>
                </c:pt>
                <c:pt idx="122">
                  <c:v>81</c:v>
                </c:pt>
                <c:pt idx="123">
                  <c:v>81.5</c:v>
                </c:pt>
                <c:pt idx="124">
                  <c:v>82</c:v>
                </c:pt>
                <c:pt idx="125">
                  <c:v>82.5</c:v>
                </c:pt>
                <c:pt idx="126">
                  <c:v>83</c:v>
                </c:pt>
                <c:pt idx="127">
                  <c:v>83.5</c:v>
                </c:pt>
                <c:pt idx="128">
                  <c:v>84</c:v>
                </c:pt>
                <c:pt idx="129">
                  <c:v>84.5</c:v>
                </c:pt>
                <c:pt idx="130">
                  <c:v>85</c:v>
                </c:pt>
                <c:pt idx="131">
                  <c:v>85.5</c:v>
                </c:pt>
                <c:pt idx="132">
                  <c:v>86</c:v>
                </c:pt>
                <c:pt idx="133">
                  <c:v>86.5</c:v>
                </c:pt>
                <c:pt idx="134">
                  <c:v>87</c:v>
                </c:pt>
                <c:pt idx="135">
                  <c:v>87.5</c:v>
                </c:pt>
                <c:pt idx="136">
                  <c:v>88</c:v>
                </c:pt>
                <c:pt idx="137">
                  <c:v>88.5</c:v>
                </c:pt>
                <c:pt idx="138">
                  <c:v>89</c:v>
                </c:pt>
                <c:pt idx="139">
                  <c:v>89.5</c:v>
                </c:pt>
                <c:pt idx="140">
                  <c:v>90</c:v>
                </c:pt>
                <c:pt idx="141">
                  <c:v>90.5</c:v>
                </c:pt>
                <c:pt idx="142">
                  <c:v>91</c:v>
                </c:pt>
                <c:pt idx="143">
                  <c:v>91.5</c:v>
                </c:pt>
                <c:pt idx="144">
                  <c:v>92</c:v>
                </c:pt>
                <c:pt idx="145">
                  <c:v>92.5</c:v>
                </c:pt>
                <c:pt idx="146">
                  <c:v>93</c:v>
                </c:pt>
                <c:pt idx="147">
                  <c:v>93.5</c:v>
                </c:pt>
                <c:pt idx="148">
                  <c:v>94</c:v>
                </c:pt>
                <c:pt idx="149">
                  <c:v>94.5</c:v>
                </c:pt>
                <c:pt idx="150">
                  <c:v>95</c:v>
                </c:pt>
                <c:pt idx="151">
                  <c:v>95.5</c:v>
                </c:pt>
                <c:pt idx="152">
                  <c:v>96</c:v>
                </c:pt>
                <c:pt idx="153">
                  <c:v>96.5</c:v>
                </c:pt>
                <c:pt idx="154">
                  <c:v>97</c:v>
                </c:pt>
                <c:pt idx="155">
                  <c:v>97.5</c:v>
                </c:pt>
                <c:pt idx="156">
                  <c:v>98</c:v>
                </c:pt>
                <c:pt idx="157">
                  <c:v>98.5</c:v>
                </c:pt>
                <c:pt idx="158">
                  <c:v>99</c:v>
                </c:pt>
                <c:pt idx="159">
                  <c:v>99.5</c:v>
                </c:pt>
                <c:pt idx="160">
                  <c:v>100</c:v>
                </c:pt>
                <c:pt idx="161">
                  <c:v>100.5</c:v>
                </c:pt>
                <c:pt idx="162">
                  <c:v>101</c:v>
                </c:pt>
                <c:pt idx="163">
                  <c:v>101.5</c:v>
                </c:pt>
                <c:pt idx="164">
                  <c:v>102</c:v>
                </c:pt>
                <c:pt idx="165">
                  <c:v>102.5</c:v>
                </c:pt>
                <c:pt idx="166">
                  <c:v>103</c:v>
                </c:pt>
                <c:pt idx="167">
                  <c:v>103.5</c:v>
                </c:pt>
                <c:pt idx="168">
                  <c:v>104</c:v>
                </c:pt>
                <c:pt idx="169">
                  <c:v>104.5</c:v>
                </c:pt>
                <c:pt idx="170">
                  <c:v>105</c:v>
                </c:pt>
                <c:pt idx="171">
                  <c:v>105.5</c:v>
                </c:pt>
                <c:pt idx="172">
                  <c:v>106</c:v>
                </c:pt>
                <c:pt idx="173">
                  <c:v>106.5</c:v>
                </c:pt>
                <c:pt idx="174">
                  <c:v>107</c:v>
                </c:pt>
                <c:pt idx="175">
                  <c:v>107.5</c:v>
                </c:pt>
                <c:pt idx="176">
                  <c:v>108</c:v>
                </c:pt>
                <c:pt idx="177">
                  <c:v>108.5</c:v>
                </c:pt>
                <c:pt idx="178">
                  <c:v>109</c:v>
                </c:pt>
                <c:pt idx="179">
                  <c:v>109.5</c:v>
                </c:pt>
                <c:pt idx="180">
                  <c:v>110</c:v>
                </c:pt>
                <c:pt idx="181">
                  <c:v>110.5</c:v>
                </c:pt>
                <c:pt idx="182">
                  <c:v>111</c:v>
                </c:pt>
                <c:pt idx="183">
                  <c:v>111.5</c:v>
                </c:pt>
                <c:pt idx="184">
                  <c:v>112</c:v>
                </c:pt>
                <c:pt idx="185">
                  <c:v>112.5</c:v>
                </c:pt>
                <c:pt idx="186">
                  <c:v>113</c:v>
                </c:pt>
                <c:pt idx="187">
                  <c:v>113.5</c:v>
                </c:pt>
                <c:pt idx="188">
                  <c:v>114</c:v>
                </c:pt>
                <c:pt idx="189">
                  <c:v>114.5</c:v>
                </c:pt>
                <c:pt idx="190">
                  <c:v>115</c:v>
                </c:pt>
                <c:pt idx="191">
                  <c:v>115.5</c:v>
                </c:pt>
                <c:pt idx="192">
                  <c:v>116</c:v>
                </c:pt>
                <c:pt idx="193">
                  <c:v>116.5</c:v>
                </c:pt>
                <c:pt idx="194">
                  <c:v>117</c:v>
                </c:pt>
                <c:pt idx="195">
                  <c:v>117.5</c:v>
                </c:pt>
                <c:pt idx="196">
                  <c:v>118</c:v>
                </c:pt>
                <c:pt idx="197">
                  <c:v>118.5</c:v>
                </c:pt>
                <c:pt idx="198">
                  <c:v>119</c:v>
                </c:pt>
                <c:pt idx="199">
                  <c:v>119.5</c:v>
                </c:pt>
                <c:pt idx="200">
                  <c:v>120</c:v>
                </c:pt>
                <c:pt idx="201">
                  <c:v>120.5</c:v>
                </c:pt>
                <c:pt idx="202">
                  <c:v>121</c:v>
                </c:pt>
                <c:pt idx="203">
                  <c:v>121.5</c:v>
                </c:pt>
                <c:pt idx="204">
                  <c:v>122</c:v>
                </c:pt>
                <c:pt idx="205">
                  <c:v>122.5</c:v>
                </c:pt>
                <c:pt idx="206">
                  <c:v>123</c:v>
                </c:pt>
                <c:pt idx="207">
                  <c:v>123.5</c:v>
                </c:pt>
                <c:pt idx="208">
                  <c:v>124</c:v>
                </c:pt>
                <c:pt idx="209">
                  <c:v>124.5</c:v>
                </c:pt>
                <c:pt idx="210">
                  <c:v>125</c:v>
                </c:pt>
                <c:pt idx="211">
                  <c:v>125.5</c:v>
                </c:pt>
                <c:pt idx="212">
                  <c:v>126</c:v>
                </c:pt>
                <c:pt idx="213">
                  <c:v>126.5</c:v>
                </c:pt>
                <c:pt idx="214">
                  <c:v>127</c:v>
                </c:pt>
                <c:pt idx="215">
                  <c:v>127.5</c:v>
                </c:pt>
                <c:pt idx="216">
                  <c:v>128</c:v>
                </c:pt>
                <c:pt idx="217">
                  <c:v>128.5</c:v>
                </c:pt>
                <c:pt idx="218">
                  <c:v>129</c:v>
                </c:pt>
                <c:pt idx="219">
                  <c:v>129.5</c:v>
                </c:pt>
                <c:pt idx="220">
                  <c:v>130</c:v>
                </c:pt>
                <c:pt idx="221">
                  <c:v>130.5</c:v>
                </c:pt>
                <c:pt idx="222">
                  <c:v>131</c:v>
                </c:pt>
                <c:pt idx="223">
                  <c:v>131.5</c:v>
                </c:pt>
                <c:pt idx="224">
                  <c:v>132</c:v>
                </c:pt>
                <c:pt idx="225">
                  <c:v>132.5</c:v>
                </c:pt>
                <c:pt idx="226">
                  <c:v>133</c:v>
                </c:pt>
                <c:pt idx="227">
                  <c:v>133.5</c:v>
                </c:pt>
                <c:pt idx="228">
                  <c:v>134</c:v>
                </c:pt>
                <c:pt idx="229">
                  <c:v>134.5</c:v>
                </c:pt>
                <c:pt idx="230">
                  <c:v>135</c:v>
                </c:pt>
                <c:pt idx="231">
                  <c:v>135.5</c:v>
                </c:pt>
                <c:pt idx="232">
                  <c:v>136</c:v>
                </c:pt>
                <c:pt idx="233">
                  <c:v>136.5</c:v>
                </c:pt>
                <c:pt idx="234">
                  <c:v>137</c:v>
                </c:pt>
                <c:pt idx="235">
                  <c:v>137.5</c:v>
                </c:pt>
                <c:pt idx="236">
                  <c:v>138</c:v>
                </c:pt>
                <c:pt idx="237">
                  <c:v>138.5</c:v>
                </c:pt>
                <c:pt idx="238">
                  <c:v>139</c:v>
                </c:pt>
                <c:pt idx="239">
                  <c:v>139.5</c:v>
                </c:pt>
                <c:pt idx="240">
                  <c:v>140</c:v>
                </c:pt>
                <c:pt idx="241">
                  <c:v>140.5</c:v>
                </c:pt>
                <c:pt idx="242">
                  <c:v>141</c:v>
                </c:pt>
                <c:pt idx="243">
                  <c:v>141.5</c:v>
                </c:pt>
                <c:pt idx="244">
                  <c:v>142</c:v>
                </c:pt>
                <c:pt idx="245">
                  <c:v>142.5</c:v>
                </c:pt>
                <c:pt idx="246">
                  <c:v>143</c:v>
                </c:pt>
                <c:pt idx="247">
                  <c:v>143.5</c:v>
                </c:pt>
                <c:pt idx="248">
                  <c:v>144</c:v>
                </c:pt>
                <c:pt idx="249">
                  <c:v>144.5</c:v>
                </c:pt>
                <c:pt idx="250">
                  <c:v>145</c:v>
                </c:pt>
                <c:pt idx="251">
                  <c:v>145.5</c:v>
                </c:pt>
                <c:pt idx="252">
                  <c:v>146</c:v>
                </c:pt>
                <c:pt idx="253">
                  <c:v>146.5</c:v>
                </c:pt>
                <c:pt idx="254">
                  <c:v>147</c:v>
                </c:pt>
                <c:pt idx="255">
                  <c:v>147.5</c:v>
                </c:pt>
                <c:pt idx="256">
                  <c:v>148</c:v>
                </c:pt>
                <c:pt idx="257">
                  <c:v>148.5</c:v>
                </c:pt>
                <c:pt idx="258">
                  <c:v>149</c:v>
                </c:pt>
                <c:pt idx="259">
                  <c:v>149.5</c:v>
                </c:pt>
                <c:pt idx="260">
                  <c:v>150</c:v>
                </c:pt>
                <c:pt idx="261">
                  <c:v>150.5</c:v>
                </c:pt>
                <c:pt idx="262">
                  <c:v>151</c:v>
                </c:pt>
                <c:pt idx="263">
                  <c:v>151.5</c:v>
                </c:pt>
                <c:pt idx="264">
                  <c:v>152</c:v>
                </c:pt>
                <c:pt idx="265">
                  <c:v>152.5</c:v>
                </c:pt>
                <c:pt idx="266">
                  <c:v>153</c:v>
                </c:pt>
                <c:pt idx="267">
                  <c:v>153.5</c:v>
                </c:pt>
                <c:pt idx="268">
                  <c:v>154</c:v>
                </c:pt>
                <c:pt idx="269">
                  <c:v>154.5</c:v>
                </c:pt>
                <c:pt idx="270">
                  <c:v>155</c:v>
                </c:pt>
                <c:pt idx="271">
                  <c:v>155.5</c:v>
                </c:pt>
                <c:pt idx="272">
                  <c:v>156</c:v>
                </c:pt>
                <c:pt idx="273">
                  <c:v>156.5</c:v>
                </c:pt>
                <c:pt idx="274">
                  <c:v>157</c:v>
                </c:pt>
                <c:pt idx="275">
                  <c:v>157.5</c:v>
                </c:pt>
                <c:pt idx="276">
                  <c:v>158</c:v>
                </c:pt>
                <c:pt idx="277">
                  <c:v>158.5</c:v>
                </c:pt>
                <c:pt idx="278">
                  <c:v>159</c:v>
                </c:pt>
                <c:pt idx="279">
                  <c:v>159.5</c:v>
                </c:pt>
                <c:pt idx="280">
                  <c:v>160</c:v>
                </c:pt>
                <c:pt idx="281">
                  <c:v>160.5</c:v>
                </c:pt>
                <c:pt idx="282">
                  <c:v>161</c:v>
                </c:pt>
                <c:pt idx="283">
                  <c:v>161.5</c:v>
                </c:pt>
                <c:pt idx="284">
                  <c:v>162</c:v>
                </c:pt>
                <c:pt idx="285">
                  <c:v>162.5</c:v>
                </c:pt>
                <c:pt idx="286">
                  <c:v>163</c:v>
                </c:pt>
                <c:pt idx="287">
                  <c:v>163.5</c:v>
                </c:pt>
                <c:pt idx="288">
                  <c:v>164</c:v>
                </c:pt>
                <c:pt idx="289">
                  <c:v>164.5</c:v>
                </c:pt>
                <c:pt idx="290">
                  <c:v>165</c:v>
                </c:pt>
                <c:pt idx="291">
                  <c:v>165.5</c:v>
                </c:pt>
                <c:pt idx="292">
                  <c:v>166</c:v>
                </c:pt>
                <c:pt idx="293">
                  <c:v>166.5</c:v>
                </c:pt>
                <c:pt idx="294">
                  <c:v>167</c:v>
                </c:pt>
                <c:pt idx="295">
                  <c:v>167.5</c:v>
                </c:pt>
                <c:pt idx="296">
                  <c:v>168</c:v>
                </c:pt>
                <c:pt idx="297">
                  <c:v>168.5</c:v>
                </c:pt>
                <c:pt idx="298">
                  <c:v>169</c:v>
                </c:pt>
                <c:pt idx="299">
                  <c:v>169.5</c:v>
                </c:pt>
                <c:pt idx="300">
                  <c:v>170</c:v>
                </c:pt>
                <c:pt idx="301">
                  <c:v>170.5</c:v>
                </c:pt>
                <c:pt idx="302">
                  <c:v>171</c:v>
                </c:pt>
                <c:pt idx="303">
                  <c:v>171.5</c:v>
                </c:pt>
                <c:pt idx="304">
                  <c:v>172</c:v>
                </c:pt>
                <c:pt idx="305">
                  <c:v>172.5</c:v>
                </c:pt>
                <c:pt idx="306">
                  <c:v>173</c:v>
                </c:pt>
                <c:pt idx="307">
                  <c:v>173.5</c:v>
                </c:pt>
                <c:pt idx="308">
                  <c:v>174</c:v>
                </c:pt>
                <c:pt idx="309">
                  <c:v>174.5</c:v>
                </c:pt>
                <c:pt idx="310">
                  <c:v>175</c:v>
                </c:pt>
                <c:pt idx="311">
                  <c:v>175.5</c:v>
                </c:pt>
                <c:pt idx="312">
                  <c:v>176</c:v>
                </c:pt>
                <c:pt idx="313">
                  <c:v>176.5</c:v>
                </c:pt>
                <c:pt idx="314">
                  <c:v>177</c:v>
                </c:pt>
                <c:pt idx="315">
                  <c:v>177.5</c:v>
                </c:pt>
                <c:pt idx="316">
                  <c:v>178</c:v>
                </c:pt>
                <c:pt idx="317">
                  <c:v>178.5</c:v>
                </c:pt>
                <c:pt idx="318">
                  <c:v>179</c:v>
                </c:pt>
                <c:pt idx="319">
                  <c:v>179.5</c:v>
                </c:pt>
                <c:pt idx="320">
                  <c:v>180</c:v>
                </c:pt>
                <c:pt idx="321">
                  <c:v>180.5</c:v>
                </c:pt>
                <c:pt idx="322">
                  <c:v>181</c:v>
                </c:pt>
                <c:pt idx="323">
                  <c:v>181.5</c:v>
                </c:pt>
                <c:pt idx="324">
                  <c:v>182</c:v>
                </c:pt>
                <c:pt idx="325">
                  <c:v>182.5</c:v>
                </c:pt>
                <c:pt idx="326">
                  <c:v>183</c:v>
                </c:pt>
                <c:pt idx="327">
                  <c:v>183.5</c:v>
                </c:pt>
                <c:pt idx="328">
                  <c:v>184</c:v>
                </c:pt>
                <c:pt idx="329">
                  <c:v>184.5</c:v>
                </c:pt>
                <c:pt idx="330">
                  <c:v>185</c:v>
                </c:pt>
                <c:pt idx="331">
                  <c:v>185.5</c:v>
                </c:pt>
                <c:pt idx="332">
                  <c:v>186</c:v>
                </c:pt>
                <c:pt idx="333">
                  <c:v>186.5</c:v>
                </c:pt>
                <c:pt idx="334">
                  <c:v>187</c:v>
                </c:pt>
                <c:pt idx="335">
                  <c:v>187.5</c:v>
                </c:pt>
                <c:pt idx="336">
                  <c:v>188</c:v>
                </c:pt>
                <c:pt idx="337">
                  <c:v>188.5</c:v>
                </c:pt>
                <c:pt idx="338">
                  <c:v>189</c:v>
                </c:pt>
                <c:pt idx="339">
                  <c:v>189.5</c:v>
                </c:pt>
                <c:pt idx="340">
                  <c:v>190</c:v>
                </c:pt>
                <c:pt idx="341">
                  <c:v>190.5</c:v>
                </c:pt>
                <c:pt idx="342">
                  <c:v>191</c:v>
                </c:pt>
                <c:pt idx="343">
                  <c:v>191.5</c:v>
                </c:pt>
                <c:pt idx="344">
                  <c:v>192</c:v>
                </c:pt>
                <c:pt idx="345">
                  <c:v>192.5</c:v>
                </c:pt>
                <c:pt idx="346">
                  <c:v>193</c:v>
                </c:pt>
                <c:pt idx="347">
                  <c:v>193.5</c:v>
                </c:pt>
                <c:pt idx="348">
                  <c:v>194</c:v>
                </c:pt>
                <c:pt idx="349">
                  <c:v>194.5</c:v>
                </c:pt>
                <c:pt idx="350">
                  <c:v>195</c:v>
                </c:pt>
                <c:pt idx="351">
                  <c:v>195.5</c:v>
                </c:pt>
                <c:pt idx="352">
                  <c:v>196</c:v>
                </c:pt>
                <c:pt idx="353">
                  <c:v>196.5</c:v>
                </c:pt>
                <c:pt idx="354">
                  <c:v>197</c:v>
                </c:pt>
                <c:pt idx="355">
                  <c:v>197.5</c:v>
                </c:pt>
                <c:pt idx="356">
                  <c:v>198</c:v>
                </c:pt>
                <c:pt idx="357">
                  <c:v>198.5</c:v>
                </c:pt>
                <c:pt idx="358">
                  <c:v>199</c:v>
                </c:pt>
                <c:pt idx="359">
                  <c:v>199.5</c:v>
                </c:pt>
                <c:pt idx="360">
                  <c:v>200</c:v>
                </c:pt>
                <c:pt idx="361">
                  <c:v>200.5</c:v>
                </c:pt>
                <c:pt idx="362">
                  <c:v>201</c:v>
                </c:pt>
                <c:pt idx="363">
                  <c:v>201.5</c:v>
                </c:pt>
                <c:pt idx="364">
                  <c:v>202</c:v>
                </c:pt>
                <c:pt idx="365">
                  <c:v>202.5</c:v>
                </c:pt>
                <c:pt idx="366">
                  <c:v>203</c:v>
                </c:pt>
                <c:pt idx="367">
                  <c:v>203.5</c:v>
                </c:pt>
                <c:pt idx="368">
                  <c:v>204</c:v>
                </c:pt>
                <c:pt idx="369">
                  <c:v>204.5</c:v>
                </c:pt>
                <c:pt idx="370">
                  <c:v>205</c:v>
                </c:pt>
                <c:pt idx="371">
                  <c:v>205.5</c:v>
                </c:pt>
                <c:pt idx="372">
                  <c:v>206</c:v>
                </c:pt>
                <c:pt idx="373">
                  <c:v>206.5</c:v>
                </c:pt>
                <c:pt idx="374">
                  <c:v>207</c:v>
                </c:pt>
                <c:pt idx="375">
                  <c:v>207.5</c:v>
                </c:pt>
                <c:pt idx="376">
                  <c:v>208</c:v>
                </c:pt>
                <c:pt idx="377">
                  <c:v>208.5</c:v>
                </c:pt>
                <c:pt idx="378">
                  <c:v>209</c:v>
                </c:pt>
                <c:pt idx="379">
                  <c:v>209.5</c:v>
                </c:pt>
                <c:pt idx="380">
                  <c:v>210</c:v>
                </c:pt>
                <c:pt idx="381">
                  <c:v>210.5</c:v>
                </c:pt>
                <c:pt idx="382">
                  <c:v>211</c:v>
                </c:pt>
                <c:pt idx="383">
                  <c:v>211.5</c:v>
                </c:pt>
                <c:pt idx="384">
                  <c:v>212</c:v>
                </c:pt>
                <c:pt idx="385">
                  <c:v>212.5</c:v>
                </c:pt>
                <c:pt idx="386">
                  <c:v>213</c:v>
                </c:pt>
                <c:pt idx="387">
                  <c:v>213.5</c:v>
                </c:pt>
                <c:pt idx="388">
                  <c:v>214</c:v>
                </c:pt>
                <c:pt idx="389">
                  <c:v>214.5</c:v>
                </c:pt>
                <c:pt idx="390">
                  <c:v>215</c:v>
                </c:pt>
                <c:pt idx="391">
                  <c:v>215.5</c:v>
                </c:pt>
                <c:pt idx="392">
                  <c:v>216</c:v>
                </c:pt>
                <c:pt idx="393">
                  <c:v>216.5</c:v>
                </c:pt>
                <c:pt idx="394">
                  <c:v>217</c:v>
                </c:pt>
                <c:pt idx="395">
                  <c:v>217.5</c:v>
                </c:pt>
                <c:pt idx="396">
                  <c:v>218</c:v>
                </c:pt>
                <c:pt idx="397">
                  <c:v>218.5</c:v>
                </c:pt>
                <c:pt idx="398">
                  <c:v>219</c:v>
                </c:pt>
                <c:pt idx="399">
                  <c:v>219.5</c:v>
                </c:pt>
                <c:pt idx="400">
                  <c:v>220</c:v>
                </c:pt>
                <c:pt idx="401">
                  <c:v>220.5</c:v>
                </c:pt>
                <c:pt idx="402">
                  <c:v>221</c:v>
                </c:pt>
                <c:pt idx="403">
                  <c:v>221.5</c:v>
                </c:pt>
                <c:pt idx="404">
                  <c:v>222</c:v>
                </c:pt>
                <c:pt idx="405">
                  <c:v>222.5</c:v>
                </c:pt>
                <c:pt idx="406">
                  <c:v>223</c:v>
                </c:pt>
                <c:pt idx="407">
                  <c:v>223.5</c:v>
                </c:pt>
                <c:pt idx="408">
                  <c:v>224</c:v>
                </c:pt>
                <c:pt idx="409">
                  <c:v>224.5</c:v>
                </c:pt>
                <c:pt idx="410">
                  <c:v>225</c:v>
                </c:pt>
                <c:pt idx="411">
                  <c:v>225.5</c:v>
                </c:pt>
                <c:pt idx="412">
                  <c:v>226</c:v>
                </c:pt>
                <c:pt idx="413">
                  <c:v>226.5</c:v>
                </c:pt>
                <c:pt idx="414">
                  <c:v>227</c:v>
                </c:pt>
                <c:pt idx="415">
                  <c:v>227.5</c:v>
                </c:pt>
                <c:pt idx="416">
                  <c:v>228</c:v>
                </c:pt>
                <c:pt idx="417">
                  <c:v>228.5</c:v>
                </c:pt>
                <c:pt idx="418">
                  <c:v>229</c:v>
                </c:pt>
                <c:pt idx="419">
                  <c:v>229.5</c:v>
                </c:pt>
                <c:pt idx="420">
                  <c:v>230</c:v>
                </c:pt>
                <c:pt idx="421">
                  <c:v>230.5</c:v>
                </c:pt>
                <c:pt idx="422">
                  <c:v>231</c:v>
                </c:pt>
                <c:pt idx="423">
                  <c:v>231.5</c:v>
                </c:pt>
                <c:pt idx="424">
                  <c:v>232</c:v>
                </c:pt>
                <c:pt idx="425">
                  <c:v>232.5</c:v>
                </c:pt>
                <c:pt idx="426">
                  <c:v>233</c:v>
                </c:pt>
                <c:pt idx="427">
                  <c:v>233.5</c:v>
                </c:pt>
                <c:pt idx="428">
                  <c:v>234</c:v>
                </c:pt>
                <c:pt idx="429">
                  <c:v>234.5</c:v>
                </c:pt>
                <c:pt idx="430">
                  <c:v>235</c:v>
                </c:pt>
                <c:pt idx="431">
                  <c:v>235.5</c:v>
                </c:pt>
                <c:pt idx="432">
                  <c:v>236</c:v>
                </c:pt>
                <c:pt idx="433">
                  <c:v>236.5</c:v>
                </c:pt>
                <c:pt idx="434">
                  <c:v>237</c:v>
                </c:pt>
                <c:pt idx="435">
                  <c:v>237.5</c:v>
                </c:pt>
                <c:pt idx="436">
                  <c:v>238</c:v>
                </c:pt>
                <c:pt idx="437">
                  <c:v>238.5</c:v>
                </c:pt>
                <c:pt idx="438">
                  <c:v>239</c:v>
                </c:pt>
                <c:pt idx="439">
                  <c:v>239.5</c:v>
                </c:pt>
                <c:pt idx="440">
                  <c:v>240</c:v>
                </c:pt>
                <c:pt idx="441">
                  <c:v>240.5</c:v>
                </c:pt>
                <c:pt idx="442">
                  <c:v>241</c:v>
                </c:pt>
                <c:pt idx="443">
                  <c:v>241.5</c:v>
                </c:pt>
                <c:pt idx="444">
                  <c:v>242</c:v>
                </c:pt>
                <c:pt idx="445">
                  <c:v>242.5</c:v>
                </c:pt>
                <c:pt idx="446">
                  <c:v>243</c:v>
                </c:pt>
                <c:pt idx="447">
                  <c:v>243.5</c:v>
                </c:pt>
                <c:pt idx="448">
                  <c:v>244</c:v>
                </c:pt>
                <c:pt idx="449">
                  <c:v>244.5</c:v>
                </c:pt>
                <c:pt idx="450">
                  <c:v>245</c:v>
                </c:pt>
                <c:pt idx="451">
                  <c:v>245.5</c:v>
                </c:pt>
                <c:pt idx="452">
                  <c:v>246</c:v>
                </c:pt>
                <c:pt idx="453">
                  <c:v>246.5</c:v>
                </c:pt>
                <c:pt idx="454">
                  <c:v>247</c:v>
                </c:pt>
                <c:pt idx="455">
                  <c:v>247.5</c:v>
                </c:pt>
                <c:pt idx="456">
                  <c:v>248</c:v>
                </c:pt>
                <c:pt idx="457">
                  <c:v>248.5</c:v>
                </c:pt>
                <c:pt idx="458">
                  <c:v>249</c:v>
                </c:pt>
                <c:pt idx="459">
                  <c:v>249.5</c:v>
                </c:pt>
                <c:pt idx="460">
                  <c:v>250</c:v>
                </c:pt>
                <c:pt idx="461">
                  <c:v>250.5</c:v>
                </c:pt>
                <c:pt idx="462">
                  <c:v>251</c:v>
                </c:pt>
                <c:pt idx="463">
                  <c:v>251.5</c:v>
                </c:pt>
                <c:pt idx="464">
                  <c:v>252</c:v>
                </c:pt>
                <c:pt idx="465">
                  <c:v>252.5</c:v>
                </c:pt>
                <c:pt idx="466">
                  <c:v>253</c:v>
                </c:pt>
                <c:pt idx="467">
                  <c:v>253.5</c:v>
                </c:pt>
                <c:pt idx="468">
                  <c:v>254</c:v>
                </c:pt>
                <c:pt idx="469">
                  <c:v>254.5</c:v>
                </c:pt>
                <c:pt idx="470">
                  <c:v>255</c:v>
                </c:pt>
                <c:pt idx="471">
                  <c:v>255.5</c:v>
                </c:pt>
                <c:pt idx="472">
                  <c:v>256</c:v>
                </c:pt>
                <c:pt idx="473">
                  <c:v>256.5</c:v>
                </c:pt>
                <c:pt idx="474">
                  <c:v>257</c:v>
                </c:pt>
                <c:pt idx="475">
                  <c:v>257.5</c:v>
                </c:pt>
                <c:pt idx="476">
                  <c:v>258</c:v>
                </c:pt>
                <c:pt idx="477">
                  <c:v>258.5</c:v>
                </c:pt>
                <c:pt idx="478">
                  <c:v>259</c:v>
                </c:pt>
                <c:pt idx="479">
                  <c:v>259.5</c:v>
                </c:pt>
                <c:pt idx="480">
                  <c:v>260</c:v>
                </c:pt>
                <c:pt idx="481">
                  <c:v>260.5</c:v>
                </c:pt>
                <c:pt idx="482">
                  <c:v>261</c:v>
                </c:pt>
                <c:pt idx="483">
                  <c:v>261.5</c:v>
                </c:pt>
                <c:pt idx="484">
                  <c:v>262</c:v>
                </c:pt>
                <c:pt idx="485">
                  <c:v>262.5</c:v>
                </c:pt>
                <c:pt idx="486">
                  <c:v>263</c:v>
                </c:pt>
                <c:pt idx="487">
                  <c:v>263.5</c:v>
                </c:pt>
                <c:pt idx="488">
                  <c:v>264</c:v>
                </c:pt>
                <c:pt idx="489">
                  <c:v>264.5</c:v>
                </c:pt>
                <c:pt idx="490">
                  <c:v>265</c:v>
                </c:pt>
                <c:pt idx="491">
                  <c:v>265.5</c:v>
                </c:pt>
                <c:pt idx="492">
                  <c:v>266</c:v>
                </c:pt>
                <c:pt idx="493">
                  <c:v>266.5</c:v>
                </c:pt>
                <c:pt idx="494">
                  <c:v>267</c:v>
                </c:pt>
                <c:pt idx="495">
                  <c:v>267.5</c:v>
                </c:pt>
                <c:pt idx="496">
                  <c:v>268</c:v>
                </c:pt>
                <c:pt idx="497">
                  <c:v>268.5</c:v>
                </c:pt>
                <c:pt idx="498">
                  <c:v>269</c:v>
                </c:pt>
                <c:pt idx="499">
                  <c:v>269.5</c:v>
                </c:pt>
                <c:pt idx="500">
                  <c:v>270</c:v>
                </c:pt>
                <c:pt idx="501">
                  <c:v>270.5</c:v>
                </c:pt>
                <c:pt idx="502">
                  <c:v>271</c:v>
                </c:pt>
                <c:pt idx="503">
                  <c:v>271.5</c:v>
                </c:pt>
                <c:pt idx="504">
                  <c:v>272</c:v>
                </c:pt>
                <c:pt idx="505">
                  <c:v>272.5</c:v>
                </c:pt>
                <c:pt idx="506">
                  <c:v>273</c:v>
                </c:pt>
                <c:pt idx="507">
                  <c:v>273.5</c:v>
                </c:pt>
                <c:pt idx="508">
                  <c:v>274</c:v>
                </c:pt>
                <c:pt idx="509">
                  <c:v>274.5</c:v>
                </c:pt>
                <c:pt idx="510">
                  <c:v>275</c:v>
                </c:pt>
                <c:pt idx="511">
                  <c:v>275.5</c:v>
                </c:pt>
                <c:pt idx="512">
                  <c:v>276</c:v>
                </c:pt>
                <c:pt idx="513">
                  <c:v>276.5</c:v>
                </c:pt>
                <c:pt idx="514">
                  <c:v>277</c:v>
                </c:pt>
                <c:pt idx="515">
                  <c:v>277.5</c:v>
                </c:pt>
                <c:pt idx="516">
                  <c:v>278</c:v>
                </c:pt>
                <c:pt idx="517">
                  <c:v>278.5</c:v>
                </c:pt>
                <c:pt idx="518">
                  <c:v>279</c:v>
                </c:pt>
                <c:pt idx="519">
                  <c:v>279.5</c:v>
                </c:pt>
                <c:pt idx="520">
                  <c:v>280</c:v>
                </c:pt>
                <c:pt idx="521">
                  <c:v>280.5</c:v>
                </c:pt>
                <c:pt idx="522">
                  <c:v>281</c:v>
                </c:pt>
                <c:pt idx="523">
                  <c:v>281.5</c:v>
                </c:pt>
                <c:pt idx="524">
                  <c:v>282</c:v>
                </c:pt>
                <c:pt idx="525">
                  <c:v>282.5</c:v>
                </c:pt>
                <c:pt idx="526">
                  <c:v>283</c:v>
                </c:pt>
                <c:pt idx="527">
                  <c:v>283.5</c:v>
                </c:pt>
                <c:pt idx="528">
                  <c:v>284</c:v>
                </c:pt>
                <c:pt idx="529">
                  <c:v>284.5</c:v>
                </c:pt>
                <c:pt idx="530">
                  <c:v>285</c:v>
                </c:pt>
                <c:pt idx="531">
                  <c:v>285.5</c:v>
                </c:pt>
                <c:pt idx="532">
                  <c:v>286</c:v>
                </c:pt>
                <c:pt idx="533">
                  <c:v>286.5</c:v>
                </c:pt>
                <c:pt idx="534">
                  <c:v>287</c:v>
                </c:pt>
                <c:pt idx="535">
                  <c:v>287.5</c:v>
                </c:pt>
                <c:pt idx="536">
                  <c:v>288</c:v>
                </c:pt>
                <c:pt idx="537">
                  <c:v>288.5</c:v>
                </c:pt>
                <c:pt idx="538">
                  <c:v>289</c:v>
                </c:pt>
                <c:pt idx="539">
                  <c:v>289.5</c:v>
                </c:pt>
                <c:pt idx="540">
                  <c:v>290</c:v>
                </c:pt>
                <c:pt idx="541">
                  <c:v>290.5</c:v>
                </c:pt>
                <c:pt idx="542">
                  <c:v>291</c:v>
                </c:pt>
                <c:pt idx="543">
                  <c:v>291.5</c:v>
                </c:pt>
                <c:pt idx="544">
                  <c:v>292</c:v>
                </c:pt>
                <c:pt idx="545">
                  <c:v>292.5</c:v>
                </c:pt>
                <c:pt idx="546">
                  <c:v>293</c:v>
                </c:pt>
                <c:pt idx="547">
                  <c:v>293.5</c:v>
                </c:pt>
                <c:pt idx="548">
                  <c:v>294</c:v>
                </c:pt>
                <c:pt idx="549">
                  <c:v>294.5</c:v>
                </c:pt>
                <c:pt idx="550">
                  <c:v>295</c:v>
                </c:pt>
                <c:pt idx="551">
                  <c:v>295.5</c:v>
                </c:pt>
                <c:pt idx="552">
                  <c:v>296</c:v>
                </c:pt>
                <c:pt idx="553">
                  <c:v>296.5</c:v>
                </c:pt>
                <c:pt idx="554">
                  <c:v>297</c:v>
                </c:pt>
                <c:pt idx="555">
                  <c:v>297.5</c:v>
                </c:pt>
                <c:pt idx="556">
                  <c:v>298</c:v>
                </c:pt>
                <c:pt idx="557">
                  <c:v>298.5</c:v>
                </c:pt>
                <c:pt idx="558">
                  <c:v>299</c:v>
                </c:pt>
                <c:pt idx="559">
                  <c:v>299.5</c:v>
                </c:pt>
                <c:pt idx="560">
                  <c:v>300</c:v>
                </c:pt>
                <c:pt idx="561">
                  <c:v>300.5</c:v>
                </c:pt>
                <c:pt idx="562">
                  <c:v>301</c:v>
                </c:pt>
                <c:pt idx="563">
                  <c:v>301.5</c:v>
                </c:pt>
                <c:pt idx="564">
                  <c:v>302</c:v>
                </c:pt>
                <c:pt idx="565">
                  <c:v>302.5</c:v>
                </c:pt>
                <c:pt idx="566">
                  <c:v>303</c:v>
                </c:pt>
                <c:pt idx="567">
                  <c:v>303.5</c:v>
                </c:pt>
                <c:pt idx="568">
                  <c:v>304</c:v>
                </c:pt>
                <c:pt idx="569">
                  <c:v>304.5</c:v>
                </c:pt>
                <c:pt idx="570">
                  <c:v>305</c:v>
                </c:pt>
                <c:pt idx="571">
                  <c:v>305.5</c:v>
                </c:pt>
                <c:pt idx="572">
                  <c:v>306</c:v>
                </c:pt>
                <c:pt idx="573">
                  <c:v>306.5</c:v>
                </c:pt>
                <c:pt idx="574">
                  <c:v>307</c:v>
                </c:pt>
                <c:pt idx="575">
                  <c:v>307.5</c:v>
                </c:pt>
                <c:pt idx="576">
                  <c:v>308</c:v>
                </c:pt>
                <c:pt idx="577">
                  <c:v>308.5</c:v>
                </c:pt>
                <c:pt idx="578">
                  <c:v>309</c:v>
                </c:pt>
                <c:pt idx="579">
                  <c:v>309.5</c:v>
                </c:pt>
                <c:pt idx="580">
                  <c:v>310</c:v>
                </c:pt>
                <c:pt idx="581">
                  <c:v>310.5</c:v>
                </c:pt>
                <c:pt idx="582">
                  <c:v>311</c:v>
                </c:pt>
                <c:pt idx="583">
                  <c:v>311.5</c:v>
                </c:pt>
                <c:pt idx="584">
                  <c:v>312</c:v>
                </c:pt>
                <c:pt idx="585">
                  <c:v>312.5</c:v>
                </c:pt>
                <c:pt idx="586">
                  <c:v>313</c:v>
                </c:pt>
                <c:pt idx="587">
                  <c:v>313.5</c:v>
                </c:pt>
                <c:pt idx="588">
                  <c:v>314</c:v>
                </c:pt>
                <c:pt idx="589">
                  <c:v>314.5</c:v>
                </c:pt>
                <c:pt idx="590">
                  <c:v>315</c:v>
                </c:pt>
                <c:pt idx="591">
                  <c:v>315.5</c:v>
                </c:pt>
                <c:pt idx="592">
                  <c:v>316</c:v>
                </c:pt>
                <c:pt idx="593">
                  <c:v>316.5</c:v>
                </c:pt>
                <c:pt idx="594">
                  <c:v>317</c:v>
                </c:pt>
                <c:pt idx="595">
                  <c:v>317.5</c:v>
                </c:pt>
                <c:pt idx="596">
                  <c:v>318</c:v>
                </c:pt>
                <c:pt idx="597">
                  <c:v>318.5</c:v>
                </c:pt>
                <c:pt idx="598">
                  <c:v>319</c:v>
                </c:pt>
                <c:pt idx="599">
                  <c:v>319.5</c:v>
                </c:pt>
                <c:pt idx="600">
                  <c:v>320</c:v>
                </c:pt>
                <c:pt idx="601">
                  <c:v>320.5</c:v>
                </c:pt>
                <c:pt idx="602">
                  <c:v>321</c:v>
                </c:pt>
                <c:pt idx="603">
                  <c:v>321.5</c:v>
                </c:pt>
                <c:pt idx="604">
                  <c:v>322</c:v>
                </c:pt>
                <c:pt idx="605">
                  <c:v>322.5</c:v>
                </c:pt>
                <c:pt idx="606">
                  <c:v>323</c:v>
                </c:pt>
                <c:pt idx="607">
                  <c:v>323.5</c:v>
                </c:pt>
                <c:pt idx="608">
                  <c:v>324</c:v>
                </c:pt>
                <c:pt idx="609">
                  <c:v>324.5</c:v>
                </c:pt>
                <c:pt idx="610">
                  <c:v>325</c:v>
                </c:pt>
                <c:pt idx="611">
                  <c:v>325.5</c:v>
                </c:pt>
                <c:pt idx="612">
                  <c:v>326</c:v>
                </c:pt>
                <c:pt idx="613">
                  <c:v>326.5</c:v>
                </c:pt>
                <c:pt idx="614">
                  <c:v>327</c:v>
                </c:pt>
                <c:pt idx="615">
                  <c:v>327.5</c:v>
                </c:pt>
                <c:pt idx="616">
                  <c:v>328</c:v>
                </c:pt>
                <c:pt idx="617">
                  <c:v>328.5</c:v>
                </c:pt>
                <c:pt idx="618">
                  <c:v>329</c:v>
                </c:pt>
                <c:pt idx="619">
                  <c:v>329.5</c:v>
                </c:pt>
                <c:pt idx="620">
                  <c:v>330</c:v>
                </c:pt>
                <c:pt idx="621">
                  <c:v>330.5</c:v>
                </c:pt>
                <c:pt idx="622">
                  <c:v>331</c:v>
                </c:pt>
                <c:pt idx="623">
                  <c:v>331.5</c:v>
                </c:pt>
                <c:pt idx="624">
                  <c:v>332</c:v>
                </c:pt>
                <c:pt idx="625">
                  <c:v>332.5</c:v>
                </c:pt>
                <c:pt idx="626">
                  <c:v>333</c:v>
                </c:pt>
                <c:pt idx="627">
                  <c:v>333.5</c:v>
                </c:pt>
                <c:pt idx="628">
                  <c:v>334</c:v>
                </c:pt>
                <c:pt idx="629">
                  <c:v>334.5</c:v>
                </c:pt>
                <c:pt idx="630">
                  <c:v>335</c:v>
                </c:pt>
                <c:pt idx="631">
                  <c:v>335.5</c:v>
                </c:pt>
                <c:pt idx="632">
                  <c:v>336</c:v>
                </c:pt>
                <c:pt idx="633">
                  <c:v>336.5</c:v>
                </c:pt>
                <c:pt idx="634">
                  <c:v>337</c:v>
                </c:pt>
                <c:pt idx="635">
                  <c:v>337.5</c:v>
                </c:pt>
                <c:pt idx="636">
                  <c:v>338</c:v>
                </c:pt>
                <c:pt idx="637">
                  <c:v>338.5</c:v>
                </c:pt>
                <c:pt idx="638">
                  <c:v>339</c:v>
                </c:pt>
                <c:pt idx="639">
                  <c:v>339.5</c:v>
                </c:pt>
                <c:pt idx="640">
                  <c:v>340</c:v>
                </c:pt>
                <c:pt idx="641">
                  <c:v>340.5</c:v>
                </c:pt>
                <c:pt idx="642">
                  <c:v>341</c:v>
                </c:pt>
                <c:pt idx="643">
                  <c:v>341.5</c:v>
                </c:pt>
                <c:pt idx="644">
                  <c:v>342</c:v>
                </c:pt>
                <c:pt idx="645">
                  <c:v>342.5</c:v>
                </c:pt>
                <c:pt idx="646">
                  <c:v>343</c:v>
                </c:pt>
                <c:pt idx="647">
                  <c:v>343.5</c:v>
                </c:pt>
                <c:pt idx="648">
                  <c:v>344</c:v>
                </c:pt>
                <c:pt idx="649">
                  <c:v>344.5</c:v>
                </c:pt>
                <c:pt idx="650">
                  <c:v>345</c:v>
                </c:pt>
                <c:pt idx="651">
                  <c:v>345.5</c:v>
                </c:pt>
                <c:pt idx="652">
                  <c:v>346</c:v>
                </c:pt>
                <c:pt idx="653">
                  <c:v>346.5</c:v>
                </c:pt>
                <c:pt idx="654">
                  <c:v>347</c:v>
                </c:pt>
                <c:pt idx="655">
                  <c:v>347.5</c:v>
                </c:pt>
                <c:pt idx="656">
                  <c:v>348</c:v>
                </c:pt>
                <c:pt idx="657">
                  <c:v>348.5</c:v>
                </c:pt>
                <c:pt idx="658">
                  <c:v>349</c:v>
                </c:pt>
                <c:pt idx="659">
                  <c:v>349.5</c:v>
                </c:pt>
                <c:pt idx="660">
                  <c:v>350</c:v>
                </c:pt>
              </c:numCache>
            </c:numRef>
          </c:xVal>
          <c:yVal>
            <c:numRef>
              <c:f>'確認 Graph(Vin)'!$C$5:$C$665</c:f>
              <c:numCache>
                <c:formatCode>General</c:formatCode>
                <c:ptCount val="661"/>
                <c:pt idx="0">
                  <c:v>0.74507497436844361</c:v>
                </c:pt>
                <c:pt idx="1">
                  <c:v>0.82640970701351668</c:v>
                </c:pt>
                <c:pt idx="2">
                  <c:v>0.91131143939794079</c:v>
                </c:pt>
                <c:pt idx="3">
                  <c:v>0.99993411778952346</c:v>
                </c:pt>
                <c:pt idx="4">
                  <c:v>1.0924412621985611</c:v>
                </c:pt>
                <c:pt idx="5">
                  <c:v>1.1890065710647422</c:v>
                </c:pt>
                <c:pt idx="6">
                  <c:v>1.2898145608831895</c:v>
                </c:pt>
                <c:pt idx="7">
                  <c:v>1.3950612406632636</c:v>
                </c:pt>
                <c:pt idx="8">
                  <c:v>1.504954820411454</c:v>
                </c:pt>
                <c:pt idx="9">
                  <c:v>1.6197164519035323</c:v>
                </c:pt>
                <c:pt idx="10">
                  <c:v>1.7395809988034729</c:v>
                </c:pt>
                <c:pt idx="11">
                  <c:v>1.864797831626559</c:v>
                </c:pt>
                <c:pt idx="12">
                  <c:v>1.9956316410437842</c:v>
                </c:pt>
                <c:pt idx="13">
                  <c:v>2.1323632604763172</c:v>
                </c:pt>
                <c:pt idx="14">
                  <c:v>2.2752904857005123</c:v>
                </c:pt>
                <c:pt idx="15">
                  <c:v>2.4247288751141842</c:v>
                </c:pt>
                <c:pt idx="16">
                  <c:v>2.5810125092083882</c:v>
                </c:pt>
                <c:pt idx="17">
                  <c:v>2.744494681409317</c:v>
                </c:pt>
                <c:pt idx="18">
                  <c:v>2.9155484845197437</c:v>
                </c:pt>
                <c:pt idx="19">
                  <c:v>3.0945672471633108</c:v>
                </c:pt>
                <c:pt idx="20">
                  <c:v>3.281964762525349</c:v>
                </c:pt>
                <c:pt idx="21">
                  <c:v>3.4781752368377519</c:v>
                </c:pt>
                <c:pt idx="22">
                  <c:v>3.6836528669618187</c:v>
                </c:pt>
                <c:pt idx="23">
                  <c:v>3.8988709345221388</c:v>
                </c:pt>
                <c:pt idx="24">
                  <c:v>4.1243202777495958</c:v>
                </c:pt>
                <c:pt idx="25">
                  <c:v>4.360506970930448</c:v>
                </c:pt>
                <c:pt idx="26">
                  <c:v>4.6079490046429026</c:v>
                </c:pt>
                <c:pt idx="27">
                  <c:v>4.867171717501674</c:v>
                </c:pt>
                <c:pt idx="28">
                  <c:v>5.1387016820023943</c:v>
                </c:pt>
                <c:pt idx="29">
                  <c:v>5.4230586939630134</c:v>
                </c:pt>
                <c:pt idx="30">
                  <c:v>5.7207454586887314</c:v>
                </c:pt>
                <c:pt idx="31">
                  <c:v>6.0322345105216915</c:v>
                </c:pt>
                <c:pt idx="32">
                  <c:v>6.3579518512202897</c:v>
                </c:pt>
                <c:pt idx="33">
                  <c:v>6.6982567549993393</c:v>
                </c:pt>
                <c:pt idx="34">
                  <c:v>7.0534171764282281</c:v>
                </c:pt>
                <c:pt idx="35">
                  <c:v>7.4235802292196293</c:v>
                </c:pt>
                <c:pt idx="36">
                  <c:v>7.8087373028303908</c:v>
                </c:pt>
                <c:pt idx="37">
                  <c:v>8.2086835799190752</c:v>
                </c:pt>
                <c:pt idx="38">
                  <c:v>8.6229720472533007</c:v>
                </c:pt>
                <c:pt idx="39">
                  <c:v>9.0508625952428066</c:v>
                </c:pt>
                <c:pt idx="40">
                  <c:v>9.4912675140821605</c:v>
                </c:pt>
                <c:pt idx="41">
                  <c:v>9.9426956418361296</c:v>
                </c:pt>
                <c:pt idx="42">
                  <c:v>10.403198596921673</c:v>
                </c:pt>
                <c:pt idx="43">
                  <c:v>10.870323878521683</c:v>
                </c:pt>
                <c:pt idx="44">
                  <c:v>11.341081011370001</c:v>
                </c:pt>
                <c:pt idx="45">
                  <c:v>11.811928115524262</c:v>
                </c:pt>
                <c:pt idx="46">
                  <c:v>12.278786961074703</c:v>
                </c:pt>
                <c:pt idx="47">
                  <c:v>12.737094304757687</c:v>
                </c:pt>
                <c:pt idx="48">
                  <c:v>13.181895673610731</c:v>
                </c:pt>
                <c:pt idx="49">
                  <c:v>13.607984452417629</c:v>
                </c:pt>
                <c:pt idx="50">
                  <c:v>14.010084126553823</c:v>
                </c:pt>
                <c:pt idx="51">
                  <c:v>14.383065258439006</c:v>
                </c:pt>
                <c:pt idx="52">
                  <c:v>14.722182185609666</c:v>
                </c:pt>
                <c:pt idx="53">
                  <c:v>15.023308899180787</c:v>
                </c:pt>
                <c:pt idx="54">
                  <c:v>15.28315058959002</c:v>
                </c:pt>
                <c:pt idx="55">
                  <c:v>15.499408083132179</c:v>
                </c:pt>
                <c:pt idx="56">
                  <c:v>15.670877183839798</c:v>
                </c:pt>
                <c:pt idx="57">
                  <c:v>15.797473076241248</c:v>
                </c:pt>
                <c:pt idx="58">
                  <c:v>15.880179800153067</c:v>
                </c:pt>
                <c:pt idx="59">
                  <c:v>15.92093428755352</c:v>
                </c:pt>
                <c:pt idx="60">
                  <c:v>15.922461650522328</c:v>
                </c:pt>
                <c:pt idx="61">
                  <c:v>15.888082158736639</c:v>
                </c:pt>
                <c:pt idx="62">
                  <c:v>15.821510448444366</c:v>
                </c:pt>
                <c:pt idx="63">
                  <c:v>15.726664623494811</c:v>
                </c:pt>
                <c:pt idx="64">
                  <c:v>15.607498204041553</c:v>
                </c:pt>
                <c:pt idx="65">
                  <c:v>15.467862593524904</c:v>
                </c:pt>
                <c:pt idx="66">
                  <c:v>15.311402874791172</c:v>
                </c:pt>
                <c:pt idx="67">
                  <c:v>15.141485925563133</c:v>
                </c:pt>
                <c:pt idx="68">
                  <c:v>14.961157285705642</c:v>
                </c:pt>
                <c:pt idx="69">
                  <c:v>14.773121843942358</c:v>
                </c:pt>
                <c:pt idx="70">
                  <c:v>14.579743002798487</c:v>
                </c:pt>
                <c:pt idx="71">
                  <c:v>14.383055234202267</c:v>
                </c:pt>
                <c:pt idx="72">
                  <c:v>14.184785579667617</c:v>
                </c:pt>
                <c:pt idx="73">
                  <c:v>13.98638046029226</c:v>
                </c:pt>
                <c:pt idx="74">
                  <c:v>13.789034991726723</c:v>
                </c:pt>
                <c:pt idx="75">
                  <c:v>13.593722756850585</c:v>
                </c:pt>
                <c:pt idx="76">
                  <c:v>13.401224629723789</c:v>
                </c:pt>
                <c:pt idx="77">
                  <c:v>13.212155755815189</c:v>
                </c:pt>
                <c:pt idx="78">
                  <c:v>13.026990182033199</c:v>
                </c:pt>
                <c:pt idx="79">
                  <c:v>12.846082911900913</c:v>
                </c:pt>
                <c:pt idx="80">
                  <c:v>12.66968935599763</c:v>
                </c:pt>
                <c:pt idx="81">
                  <c:v>12.497982274915231</c:v>
                </c:pt>
                <c:pt idx="82">
                  <c:v>12.331066388638414</c:v>
                </c:pt>
                <c:pt idx="83">
                  <c:v>12.16899086668746</c:v>
                </c:pt>
                <c:pt idx="84">
                  <c:v>12.01175992878993</c:v>
                </c:pt>
                <c:pt idx="85">
                  <c:v>11.859341784788331</c:v>
                </c:pt>
                <c:pt idx="86">
                  <c:v>11.711676131191101</c:v>
                </c:pt>
                <c:pt idx="87">
                  <c:v>11.568680404668306</c:v>
                </c:pt>
                <c:pt idx="88">
                  <c:v>11.430254972931719</c:v>
                </c:pt>
                <c:pt idx="89">
                  <c:v>11.296287422839844</c:v>
                </c:pt>
                <c:pt idx="90">
                  <c:v>11.166656085507373</c:v>
                </c:pt>
                <c:pt idx="91">
                  <c:v>11.041232919425729</c:v>
                </c:pt>
                <c:pt idx="92">
                  <c:v>10.919885855510604</c:v>
                </c:pt>
                <c:pt idx="93">
                  <c:v>10.802480692737433</c:v>
                </c:pt>
                <c:pt idx="94">
                  <c:v>10.688882619610514</c:v>
                </c:pt>
                <c:pt idx="95">
                  <c:v>10.578957425047244</c:v>
                </c:pt>
                <c:pt idx="96">
                  <c:v>10.4725724522073</c:v>
                </c:pt>
                <c:pt idx="97">
                  <c:v>10.36959734019492</c:v>
                </c:pt>
                <c:pt idx="98">
                  <c:v>10.269904591243591</c:v>
                </c:pt>
                <c:pt idx="99">
                  <c:v>10.173369994793054</c:v>
                </c:pt>
                <c:pt idx="100">
                  <c:v>10.079872934636814</c:v>
                </c:pt>
                <c:pt idx="101">
                  <c:v>9.9892966009169939</c:v>
                </c:pt>
                <c:pt idx="102">
                  <c:v>9.9015281250494471</c:v>
                </c:pt>
                <c:pt idx="103">
                  <c:v>9.8164586525687039</c:v>
                </c:pt>
                <c:pt idx="104">
                  <c:v>9.7339833662961581</c:v>
                </c:pt>
                <c:pt idx="105">
                  <c:v>9.6540014700762082</c:v>
                </c:pt>
                <c:pt idx="106">
                  <c:v>9.5764161415254154</c:v>
                </c:pt>
                <c:pt idx="107">
                  <c:v>9.5011344607412038</c:v>
                </c:pt>
                <c:pt idx="108">
                  <c:v>9.4280673206702001</c:v>
                </c:pt>
                <c:pt idx="109">
                  <c:v>9.3571293238003026</c:v>
                </c:pt>
                <c:pt idx="110">
                  <c:v>9.2882386689809753</c:v>
                </c:pt>
                <c:pt idx="111">
                  <c:v>9.2213170314628936</c:v>
                </c:pt>
                <c:pt idx="112">
                  <c:v>9.1562894386574651</c:v>
                </c:pt>
                <c:pt idx="113">
                  <c:v>9.0930841436278875</c:v>
                </c:pt>
                <c:pt idx="114">
                  <c:v>9.0316324979193077</c:v>
                </c:pt>
                <c:pt idx="115">
                  <c:v>8.9718688250024758</c:v>
                </c:pt>
                <c:pt idx="116">
                  <c:v>8.9137302953304491</c:v>
                </c:pt>
                <c:pt idx="117">
                  <c:v>8.8571568037822939</c:v>
                </c:pt>
                <c:pt idx="118">
                  <c:v>8.8020908500823154</c:v>
                </c:pt>
                <c:pt idx="119">
                  <c:v>8.7484774226320017</c:v>
                </c:pt>
                <c:pt idx="120">
                  <c:v>8.6962638860680848</c:v>
                </c:pt>
                <c:pt idx="121">
                  <c:v>8.6453998727599615</c:v>
                </c:pt>
                <c:pt idx="122">
                  <c:v>8.5958371783783551</c:v>
                </c:pt>
                <c:pt idx="123">
                  <c:v>8.5475296616020007</c:v>
                </c:pt>
                <c:pt idx="124">
                  <c:v>8.5004331479768709</c:v>
                </c:pt>
                <c:pt idx="125">
                  <c:v>8.4545053379013648</c:v>
                </c:pt>
                <c:pt idx="126">
                  <c:v>8.4097057186784987</c:v>
                </c:pt>
                <c:pt idx="127">
                  <c:v>8.365995480551204</c:v>
                </c:pt>
                <c:pt idx="128">
                  <c:v>8.32333743661796</c:v>
                </c:pt>
                <c:pt idx="129">
                  <c:v>8.281695946512091</c:v>
                </c:pt>
                <c:pt idx="130">
                  <c:v>8.2410368437180548</c:v>
                </c:pt>
                <c:pt idx="131">
                  <c:v>8.2013273663915136</c:v>
                </c:pt>
                <c:pt idx="132">
                  <c:v>8.1625360915458902</c:v>
                </c:pt>
                <c:pt idx="133">
                  <c:v>8.1246328724663517</c:v>
                </c:pt>
                <c:pt idx="134">
                  <c:v>8.0875887792119663</c:v>
                </c:pt>
                <c:pt idx="135">
                  <c:v>8.0513760420679219</c:v>
                </c:pt>
                <c:pt idx="136">
                  <c:v>8.0159679978120213</c:v>
                </c:pt>
                <c:pt idx="137">
                  <c:v>7.9813390386625773</c:v>
                </c:pt>
                <c:pt idx="138">
                  <c:v>7.9474645637786328</c:v>
                </c:pt>
                <c:pt idx="139">
                  <c:v>7.9143209331873621</c:v>
                </c:pt>
                <c:pt idx="140">
                  <c:v>7.8818854240180301</c:v>
                </c:pt>
                <c:pt idx="141">
                  <c:v>7.8501361889264594</c:v>
                </c:pt>
                <c:pt idx="142">
                  <c:v>7.8190522165986369</c:v>
                </c:pt>
                <c:pt idx="143">
                  <c:v>7.7886132942269395</c:v>
                </c:pt>
                <c:pt idx="144">
                  <c:v>7.7587999718571616</c:v>
                </c:pt>
                <c:pt idx="145">
                  <c:v>7.7295935285092909</c:v>
                </c:pt>
                <c:pt idx="146">
                  <c:v>7.7009759399795588</c:v>
                </c:pt>
                <c:pt idx="147">
                  <c:v>7.6729298482358388</c:v>
                </c:pt>
                <c:pt idx="148">
                  <c:v>7.6454385323228671</c:v>
                </c:pt>
                <c:pt idx="149">
                  <c:v>7.6184858806979374</c:v>
                </c:pt>
                <c:pt idx="150">
                  <c:v>7.5920563649218504</c:v>
                </c:pt>
                <c:pt idx="151">
                  <c:v>7.5661350146338524</c:v>
                </c:pt>
                <c:pt idx="152">
                  <c:v>7.5407073937429576</c:v>
                </c:pt>
                <c:pt idx="153">
                  <c:v>7.5157595777716857</c:v>
                </c:pt>
                <c:pt idx="154">
                  <c:v>7.4912781322917521</c:v>
                </c:pt>
                <c:pt idx="155">
                  <c:v>7.4672500923943268</c:v>
                </c:pt>
                <c:pt idx="156">
                  <c:v>7.4436629431407599</c:v>
                </c:pt>
                <c:pt idx="157">
                  <c:v>7.420504600942472</c:v>
                </c:pt>
                <c:pt idx="158">
                  <c:v>7.3977633958216353</c:v>
                </c:pt>
                <c:pt idx="159">
                  <c:v>7.3754280545067736</c:v>
                </c:pt>
                <c:pt idx="160">
                  <c:v>7.3534876843200117</c:v>
                </c:pt>
                <c:pt idx="161">
                  <c:v>7.3319317578150951</c:v>
                </c:pt>
                <c:pt idx="162">
                  <c:v>7.3107500981274187</c:v>
                </c:pt>
                <c:pt idx="163">
                  <c:v>7.2899328649995834</c:v>
                </c:pt>
                <c:pt idx="164">
                  <c:v>7.2694705414478547</c:v>
                </c:pt>
                <c:pt idx="165">
                  <c:v>7.2493539210369233</c:v>
                </c:pt>
                <c:pt idx="166">
                  <c:v>7.2295740957320271</c:v>
                </c:pt>
                <c:pt idx="167">
                  <c:v>7.2101224442993068</c:v>
                </c:pt>
                <c:pt idx="168">
                  <c:v>7.190990621226705</c:v>
                </c:pt>
                <c:pt idx="169">
                  <c:v>7.1721705461394363</c:v>
                </c:pt>
                <c:pt idx="170">
                  <c:v>7.1536543936851906</c:v>
                </c:pt>
                <c:pt idx="171">
                  <c:v>7.1354345838658642</c:v>
                </c:pt>
                <c:pt idx="172">
                  <c:v>7.1175037727936417</c:v>
                </c:pt>
                <c:pt idx="173">
                  <c:v>7.0998548438505615</c:v>
                </c:pt>
                <c:pt idx="174">
                  <c:v>7.0824808992317987</c:v>
                </c:pt>
                <c:pt idx="175">
                  <c:v>7.0653752518539257</c:v>
                </c:pt>
                <c:pt idx="176">
                  <c:v>7.0485314176104534</c:v>
                </c:pt>
                <c:pt idx="177">
                  <c:v>7.031943107957856</c:v>
                </c:pt>
                <c:pt idx="178">
                  <c:v>7.0156042228162026</c:v>
                </c:pt>
                <c:pt idx="179">
                  <c:v>6.9995088437693251</c:v>
                </c:pt>
                <c:pt idx="180">
                  <c:v>6.9836512275503138</c:v>
                </c:pt>
                <c:pt idx="181">
                  <c:v>6.9680257997987471</c:v>
                </c:pt>
                <c:pt idx="182">
                  <c:v>6.9526271490769043</c:v>
                </c:pt>
                <c:pt idx="183">
                  <c:v>6.9374500211328209</c:v>
                </c:pt>
                <c:pt idx="184">
                  <c:v>6.9224893133986285</c:v>
                </c:pt>
                <c:pt idx="185">
                  <c:v>6.9077400697132703</c:v>
                </c:pt>
                <c:pt idx="186">
                  <c:v>6.8931974752592771</c:v>
                </c:pt>
                <c:pt idx="187">
                  <c:v>6.8788568517036861</c:v>
                </c:pt>
                <c:pt idx="188">
                  <c:v>6.8647136525338492</c:v>
                </c:pt>
                <c:pt idx="189">
                  <c:v>6.8507634585792019</c:v>
                </c:pt>
                <c:pt idx="190">
                  <c:v>6.8370019737106347</c:v>
                </c:pt>
                <c:pt idx="191">
                  <c:v>6.8234250207094327</c:v>
                </c:pt>
                <c:pt idx="192">
                  <c:v>6.8100285372982023</c:v>
                </c:pt>
                <c:pt idx="193">
                  <c:v>6.7968085723265883</c:v>
                </c:pt>
                <c:pt idx="194">
                  <c:v>6.7837612821048916</c:v>
                </c:pt>
                <c:pt idx="195">
                  <c:v>6.7708829268790582</c:v>
                </c:pt>
                <c:pt idx="196">
                  <c:v>6.758169867440917</c:v>
                </c:pt>
                <c:pt idx="197">
                  <c:v>6.7456185618676292</c:v>
                </c:pt>
                <c:pt idx="198">
                  <c:v>6.7332255623848898</c:v>
                </c:pt>
                <c:pt idx="199">
                  <c:v>6.7209875123484091</c:v>
                </c:pt>
                <c:pt idx="200">
                  <c:v>6.7089011433386734</c:v>
                </c:pt>
                <c:pt idx="201">
                  <c:v>6.6969632723641155</c:v>
                </c:pt>
                <c:pt idx="202">
                  <c:v>6.6851707991680698</c:v>
                </c:pt>
                <c:pt idx="203">
                  <c:v>6.6735207036351438</c:v>
                </c:pt>
                <c:pt idx="204">
                  <c:v>6.6620100432928204</c:v>
                </c:pt>
                <c:pt idx="205">
                  <c:v>6.6506359509042872</c:v>
                </c:pt>
                <c:pt idx="206">
                  <c:v>6.6393956321486938</c:v>
                </c:pt>
                <c:pt idx="207">
                  <c:v>6.6282863633852376</c:v>
                </c:pt>
                <c:pt idx="208">
                  <c:v>6.6173054894975856</c:v>
                </c:pt>
                <c:pt idx="209">
                  <c:v>6.6064504218153584</c:v>
                </c:pt>
                <c:pt idx="210">
                  <c:v>6.5957186361095355</c:v>
                </c:pt>
                <c:pt idx="211">
                  <c:v>6.5851076706587488</c:v>
                </c:pt>
                <c:pt idx="212">
                  <c:v>6.5746151243836275</c:v>
                </c:pt>
                <c:pt idx="213">
                  <c:v>6.5642386550464584</c:v>
                </c:pt>
                <c:pt idx="214">
                  <c:v>6.5539759775135256</c:v>
                </c:pt>
                <c:pt idx="215">
                  <c:v>6.5438248620776491</c:v>
                </c:pt>
                <c:pt idx="216">
                  <c:v>6.5337831328385469</c:v>
                </c:pt>
                <c:pt idx="217">
                  <c:v>6.5238486661387132</c:v>
                </c:pt>
                <c:pt idx="218">
                  <c:v>6.5140193890526765</c:v>
                </c:pt>
                <c:pt idx="219">
                  <c:v>6.5042932779274985</c:v>
                </c:pt>
                <c:pt idx="220">
                  <c:v>6.4946683569725803</c:v>
                </c:pt>
                <c:pt idx="221">
                  <c:v>6.4851426968968457</c:v>
                </c:pt>
                <c:pt idx="222">
                  <c:v>6.4757144135914597</c:v>
                </c:pt>
                <c:pt idx="223">
                  <c:v>6.4663816668563703</c:v>
                </c:pt>
                <c:pt idx="224">
                  <c:v>6.457142659169004</c:v>
                </c:pt>
                <c:pt idx="225">
                  <c:v>6.4479956344934903</c:v>
                </c:pt>
                <c:pt idx="226">
                  <c:v>6.4389388771289076</c:v>
                </c:pt>
                <c:pt idx="227">
                  <c:v>6.4299707105950867</c:v>
                </c:pt>
                <c:pt idx="228">
                  <c:v>6.4210894965545631</c:v>
                </c:pt>
                <c:pt idx="229">
                  <c:v>6.4122936337693242</c:v>
                </c:pt>
                <c:pt idx="230">
                  <c:v>6.4035815570910852</c:v>
                </c:pt>
                <c:pt idx="231">
                  <c:v>6.3949517364838524</c:v>
                </c:pt>
                <c:pt idx="232">
                  <c:v>6.3864026760775614</c:v>
                </c:pt>
                <c:pt idx="233">
                  <c:v>6.3779329132517182</c:v>
                </c:pt>
                <c:pt idx="234">
                  <c:v>6.3695410177478831</c:v>
                </c:pt>
                <c:pt idx="235">
                  <c:v>6.3612255908100144</c:v>
                </c:pt>
                <c:pt idx="236">
                  <c:v>6.3529852643516289</c:v>
                </c:pt>
                <c:pt idx="237">
                  <c:v>6.3448187001488456</c:v>
                </c:pt>
                <c:pt idx="238">
                  <c:v>6.3367245890583677</c:v>
                </c:pt>
                <c:pt idx="239">
                  <c:v>6.3287016502595472</c:v>
                </c:pt>
                <c:pt idx="240">
                  <c:v>6.3207486305196419</c:v>
                </c:pt>
                <c:pt idx="241">
                  <c:v>6.3128643034815033</c:v>
                </c:pt>
                <c:pt idx="242">
                  <c:v>6.3050474689728482</c:v>
                </c:pt>
                <c:pt idx="243">
                  <c:v>6.2972969523364126</c:v>
                </c:pt>
                <c:pt idx="244">
                  <c:v>6.2896116037802399</c:v>
                </c:pt>
                <c:pt idx="245">
                  <c:v>6.2819902977474218</c:v>
                </c:pt>
                <c:pt idx="246">
                  <c:v>6.2744319323046014</c:v>
                </c:pt>
                <c:pt idx="247">
                  <c:v>6.266935428548627</c:v>
                </c:pt>
                <c:pt idx="248">
                  <c:v>6.2594997300307096</c:v>
                </c:pt>
                <c:pt idx="249">
                  <c:v>6.2521238021975032</c:v>
                </c:pt>
                <c:pt idx="250">
                  <c:v>6.2448066318485624</c:v>
                </c:pt>
                <c:pt idx="251">
                  <c:v>6.2375472266095642</c:v>
                </c:pt>
                <c:pt idx="252">
                  <c:v>6.2303446144208321</c:v>
                </c:pt>
                <c:pt idx="253">
                  <c:v>6.2231978430406159</c:v>
                </c:pt>
                <c:pt idx="254">
                  <c:v>6.2161059795626539</c:v>
                </c:pt>
                <c:pt idx="255">
                  <c:v>6.2090681099475162</c:v>
                </c:pt>
                <c:pt idx="256">
                  <c:v>6.2020833385673386</c:v>
                </c:pt>
                <c:pt idx="257">
                  <c:v>6.195150787763434</c:v>
                </c:pt>
                <c:pt idx="258">
                  <c:v>6.1882695974164124</c:v>
                </c:pt>
                <c:pt idx="259">
                  <c:v>6.1814389245283916</c:v>
                </c:pt>
                <c:pt idx="260">
                  <c:v>6.174657942816892</c:v>
                </c:pt>
                <c:pt idx="261">
                  <c:v>6.1679258423200691</c:v>
                </c:pt>
                <c:pt idx="262">
                  <c:v>6.1612418290128863</c:v>
                </c:pt>
                <c:pt idx="263">
                  <c:v>6.1546051244339033</c:v>
                </c:pt>
                <c:pt idx="264">
                  <c:v>6.148014965322349</c:v>
                </c:pt>
                <c:pt idx="265">
                  <c:v>6.1414706032651099</c:v>
                </c:pt>
                <c:pt idx="266">
                  <c:v>6.1349713043533871</c:v>
                </c:pt>
                <c:pt idx="267">
                  <c:v>6.1285163488486534</c:v>
                </c:pt>
                <c:pt idx="268">
                  <c:v>6.1221050308576688</c:v>
                </c:pt>
                <c:pt idx="269">
                  <c:v>6.115736658016254</c:v>
                </c:pt>
                <c:pt idx="270">
                  <c:v>6.1094105511815302</c:v>
                </c:pt>
                <c:pt idx="271">
                  <c:v>6.1031260441324147</c:v>
                </c:pt>
                <c:pt idx="272">
                  <c:v>6.0968824832780584</c:v>
                </c:pt>
                <c:pt idx="273">
                  <c:v>6.0906792273740367</c:v>
                </c:pt>
                <c:pt idx="274">
                  <c:v>6.0845156472460111</c:v>
                </c:pt>
                <c:pt idx="275">
                  <c:v>6.0783911255206728</c:v>
                </c:pt>
                <c:pt idx="276">
                  <c:v>6.07230505636372</c:v>
                </c:pt>
                <c:pt idx="277">
                  <c:v>6.0662568452246788</c:v>
                </c:pt>
                <c:pt idx="278">
                  <c:v>6.0602459085883398</c:v>
                </c:pt>
                <c:pt idx="279">
                  <c:v>6.0542716737326359</c:v>
                </c:pt>
                <c:pt idx="280">
                  <c:v>6.0483335784927563</c:v>
                </c:pt>
                <c:pt idx="281">
                  <c:v>6.0424310710313014</c:v>
                </c:pt>
                <c:pt idx="282">
                  <c:v>6.0365636096143414</c:v>
                </c:pt>
                <c:pt idx="283">
                  <c:v>6.030730662393144</c:v>
                </c:pt>
                <c:pt idx="284">
                  <c:v>6.0249317071914614</c:v>
                </c:pt>
                <c:pt idx="285">
                  <c:v>6.0191662312981826</c:v>
                </c:pt>
                <c:pt idx="286">
                  <c:v>6.013433731265204</c:v>
                </c:pt>
                <c:pt idx="287">
                  <c:v>6.0077337127103565</c:v>
                </c:pt>
                <c:pt idx="288">
                  <c:v>6.0020656901252822</c:v>
                </c:pt>
                <c:pt idx="289">
                  <c:v>5.9964291866880464</c:v>
                </c:pt>
                <c:pt idx="290">
                  <c:v>5.990823734080438</c:v>
                </c:pt>
                <c:pt idx="291">
                  <c:v>5.9852488723097492</c:v>
                </c:pt>
                <c:pt idx="292">
                  <c:v>5.9797041495349363</c:v>
                </c:pt>
                <c:pt idx="293">
                  <c:v>5.9741891218970657</c:v>
                </c:pt>
                <c:pt idx="294">
                  <c:v>5.9687033533538676</c:v>
                </c:pt>
                <c:pt idx="295">
                  <c:v>5.9632464155183227</c:v>
                </c:pt>
                <c:pt idx="296">
                  <c:v>5.9578178875011689</c:v>
                </c:pt>
                <c:pt idx="297">
                  <c:v>5.952417355757186</c:v>
                </c:pt>
                <c:pt idx="298">
                  <c:v>5.9470444139351928</c:v>
                </c:pt>
                <c:pt idx="299">
                  <c:v>5.9416986627316311</c:v>
                </c:pt>
                <c:pt idx="300">
                  <c:v>5.9363797097476425</c:v>
                </c:pt>
                <c:pt idx="301">
                  <c:v>5.9310871693495377</c:v>
                </c:pt>
                <c:pt idx="302">
                  <c:v>5.9258206625325833</c:v>
                </c:pt>
                <c:pt idx="303">
                  <c:v>5.9205798167879848</c:v>
                </c:pt>
                <c:pt idx="304">
                  <c:v>5.9153642659730181</c:v>
                </c:pt>
                <c:pt idx="305">
                  <c:v>5.9101736501841824</c:v>
                </c:pt>
                <c:pt idx="306">
                  <c:v>5.905007615633326</c:v>
                </c:pt>
                <c:pt idx="307">
                  <c:v>5.899865814526648</c:v>
                </c:pt>
                <c:pt idx="308">
                  <c:v>5.8947479049465157</c:v>
                </c:pt>
                <c:pt idx="309">
                  <c:v>5.8896535507359848</c:v>
                </c:pt>
                <c:pt idx="310">
                  <c:v>5.8845824213860025</c:v>
                </c:pt>
                <c:pt idx="311">
                  <c:v>5.8795341919251847</c:v>
                </c:pt>
                <c:pt idx="312">
                  <c:v>5.874508542812106</c:v>
                </c:pt>
                <c:pt idx="313">
                  <c:v>5.8695051598300569</c:v>
                </c:pt>
                <c:pt idx="314">
                  <c:v>5.8645237339841696</c:v>
                </c:pt>
                <c:pt idx="315">
                  <c:v>5.859563961400883</c:v>
                </c:pt>
                <c:pt idx="316">
                  <c:v>5.8546255432296679</c:v>
                </c:pt>
                <c:pt idx="317">
                  <c:v>5.8497081855469508</c:v>
                </c:pt>
                <c:pt idx="318">
                  <c:v>5.8448115992621963</c:v>
                </c:pt>
                <c:pt idx="319">
                  <c:v>5.8399355000260851</c:v>
                </c:pt>
                <c:pt idx="320">
                  <c:v>5.8350796081407079</c:v>
                </c:pt>
                <c:pt idx="321">
                  <c:v>5.8302436484717859</c:v>
                </c:pt>
                <c:pt idx="322">
                  <c:v>5.8254273503627907</c:v>
                </c:pt>
                <c:pt idx="323">
                  <c:v>5.8206304475509736</c:v>
                </c:pt>
                <c:pt idx="324">
                  <c:v>5.8158526780852293</c:v>
                </c:pt>
                <c:pt idx="325">
                  <c:v>5.8110937842457489</c:v>
                </c:pt>
                <c:pt idx="326">
                  <c:v>5.8063535124654271</c:v>
                </c:pt>
                <c:pt idx="327">
                  <c:v>5.8016316132529715</c:v>
                </c:pt>
                <c:pt idx="328">
                  <c:v>5.7969278411176726</c:v>
                </c:pt>
                <c:pt idx="329">
                  <c:v>5.7922419544957977</c:v>
                </c:pt>
                <c:pt idx="330">
                  <c:v>5.7875737156785547</c:v>
                </c:pt>
                <c:pt idx="331">
                  <c:v>5.7829228907416184</c:v>
                </c:pt>
                <c:pt idx="332">
                  <c:v>5.7782892494761366</c:v>
                </c:pt>
                <c:pt idx="333">
                  <c:v>5.7736725653212115</c:v>
                </c:pt>
                <c:pt idx="334">
                  <c:v>5.7690726152978282</c:v>
                </c:pt>
                <c:pt idx="335">
                  <c:v>5.7644891799441424</c:v>
                </c:pt>
                <c:pt idx="336">
                  <c:v>5.7599220432521641</c:v>
                </c:pt>
                <c:pt idx="337">
                  <c:v>5.7553709926057559</c:v>
                </c:pt>
                <c:pt idx="338">
                  <c:v>5.7508358187199224</c:v>
                </c:pt>
                <c:pt idx="339">
                  <c:v>5.7463163155813746</c:v>
                </c:pt>
                <c:pt idx="340">
                  <c:v>5.7418122803903273</c:v>
                </c:pt>
                <c:pt idx="341">
                  <c:v>5.7373235135034948</c:v>
                </c:pt>
                <c:pt idx="342">
                  <c:v>5.7328498183782717</c:v>
                </c:pt>
                <c:pt idx="343">
                  <c:v>5.7283910015180624</c:v>
                </c:pt>
                <c:pt idx="344">
                  <c:v>5.7239468724187184</c:v>
                </c:pt>
                <c:pt idx="345">
                  <c:v>5.7195172435160906</c:v>
                </c:pt>
                <c:pt idx="346">
                  <c:v>5.7151019301346366</c:v>
                </c:pt>
                <c:pt idx="347">
                  <c:v>5.7107007504370744</c:v>
                </c:pt>
                <c:pt idx="348">
                  <c:v>5.7063135253750623</c:v>
                </c:pt>
                <c:pt idx="349">
                  <c:v>5.7019400786408676</c:v>
                </c:pt>
                <c:pt idx="350">
                  <c:v>5.6975802366200066</c:v>
                </c:pt>
                <c:pt idx="351">
                  <c:v>5.6932338283448418</c:v>
                </c:pt>
                <c:pt idx="352">
                  <c:v>5.6889006854491075</c:v>
                </c:pt>
                <c:pt idx="353">
                  <c:v>5.6845806421233318</c:v>
                </c:pt>
                <c:pt idx="354">
                  <c:v>5.680273535071148</c:v>
                </c:pt>
                <c:pt idx="355">
                  <c:v>5.6759792034664889</c:v>
                </c:pt>
                <c:pt idx="356">
                  <c:v>5.6716974889115974</c:v>
                </c:pt>
                <c:pt idx="357">
                  <c:v>5.6674282353958922</c:v>
                </c:pt>
                <c:pt idx="358">
                  <c:v>5.6631712892556179</c:v>
                </c:pt>
                <c:pt idx="359">
                  <c:v>5.6589264991342993</c:v>
                </c:pt>
                <c:pt idx="360">
                  <c:v>5.6546937159439672</c:v>
                </c:pt>
                <c:pt idx="361">
                  <c:v>5.6504727928271317</c:v>
                </c:pt>
                <c:pt idx="362">
                  <c:v>5.6462635851194891</c:v>
                </c:pt>
                <c:pt idx="363">
                  <c:v>5.6420659503133788</c:v>
                </c:pt>
                <c:pt idx="364">
                  <c:v>5.6378797480218967</c:v>
                </c:pt>
                <c:pt idx="365">
                  <c:v>5.6337048399437428</c:v>
                </c:pt>
                <c:pt idx="366">
                  <c:v>5.6295410898287237</c:v>
                </c:pt>
                <c:pt idx="367">
                  <c:v>5.6253883634439044</c:v>
                </c:pt>
                <c:pt idx="368">
                  <c:v>5.6212465285404321</c:v>
                </c:pt>
                <c:pt idx="369">
                  <c:v>5.6171154548209623</c:v>
                </c:pt>
                <c:pt idx="370">
                  <c:v>5.6129950139077165</c:v>
                </c:pt>
                <c:pt idx="371">
                  <c:v>5.6088850793111504</c:v>
                </c:pt>
                <c:pt idx="372">
                  <c:v>5.6047855263991879</c:v>
                </c:pt>
                <c:pt idx="373">
                  <c:v>5.600696232367059</c:v>
                </c:pt>
                <c:pt idx="374">
                  <c:v>5.5966170762076866</c:v>
                </c:pt>
                <c:pt idx="375">
                  <c:v>5.5925479386826282</c:v>
                </c:pt>
                <c:pt idx="376">
                  <c:v>5.5884887022935645</c:v>
                </c:pt>
                <c:pt idx="377">
                  <c:v>5.5844392512543166</c:v>
                </c:pt>
                <c:pt idx="378">
                  <c:v>5.5803994714633687</c:v>
                </c:pt>
                <c:pt idx="379">
                  <c:v>5.5763692504769145</c:v>
                </c:pt>
                <c:pt idx="380">
                  <c:v>5.5723484774823948</c:v>
                </c:pt>
                <c:pt idx="381">
                  <c:v>5.568337043272507</c:v>
                </c:pt>
                <c:pt idx="382">
                  <c:v>5.5643348402197166</c:v>
                </c:pt>
                <c:pt idx="383">
                  <c:v>5.5603417622512072</c:v>
                </c:pt>
                <c:pt idx="384">
                  <c:v>5.5563577048243014</c:v>
                </c:pt>
                <c:pt idx="385">
                  <c:v>5.5523825649023291</c:v>
                </c:pt>
                <c:pt idx="386">
                  <c:v>5.5484162409309192</c:v>
                </c:pt>
                <c:pt idx="387">
                  <c:v>5.5444586328147372</c:v>
                </c:pt>
                <c:pt idx="388">
                  <c:v>5.540509641894622</c:v>
                </c:pt>
                <c:pt idx="389">
                  <c:v>5.5365691709251497</c:v>
                </c:pt>
                <c:pt idx="390">
                  <c:v>5.5326371240525898</c:v>
                </c:pt>
                <c:pt idx="391">
                  <c:v>5.5287134067932584</c:v>
                </c:pt>
                <c:pt idx="392">
                  <c:v>5.5247979260122548</c:v>
                </c:pt>
                <c:pt idx="393">
                  <c:v>5.52089058990257</c:v>
                </c:pt>
                <c:pt idx="394">
                  <c:v>5.5169913079645809</c:v>
                </c:pt>
                <c:pt idx="395">
                  <c:v>5.5130999909858929</c:v>
                </c:pt>
                <c:pt idx="396">
                  <c:v>5.5092165510215398</c:v>
                </c:pt>
                <c:pt idx="397">
                  <c:v>5.5053409013745318</c:v>
                </c:pt>
                <c:pt idx="398">
                  <c:v>5.5014729565767491</c:v>
                </c:pt>
                <c:pt idx="399">
                  <c:v>5.4976126323701608</c:v>
                </c:pt>
                <c:pt idx="400">
                  <c:v>5.4937598456883778</c:v>
                </c:pt>
                <c:pt idx="401">
                  <c:v>5.4899145146385253</c:v>
                </c:pt>
                <c:pt idx="402">
                  <c:v>5.4860765584834184</c:v>
                </c:pt>
                <c:pt idx="403">
                  <c:v>5.4822458976240727</c:v>
                </c:pt>
                <c:pt idx="404">
                  <c:v>5.4784224535824793</c:v>
                </c:pt>
                <c:pt idx="405">
                  <c:v>5.4746061489847078</c:v>
                </c:pt>
                <c:pt idx="406">
                  <c:v>5.4707969075442797</c:v>
                </c:pt>
                <c:pt idx="407">
                  <c:v>5.4669946540458376</c:v>
                </c:pt>
                <c:pt idx="408">
                  <c:v>5.4631993143290902</c:v>
                </c:pt>
                <c:pt idx="409">
                  <c:v>5.4594108152730128</c:v>
                </c:pt>
                <c:pt idx="410">
                  <c:v>5.4556290847803561</c:v>
                </c:pt>
                <c:pt idx="411">
                  <c:v>5.4518540517623695</c:v>
                </c:pt>
                <c:pt idx="412">
                  <c:v>5.4480856461238183</c:v>
                </c:pt>
                <c:pt idx="413">
                  <c:v>5.4443237987482371</c:v>
                </c:pt>
                <c:pt idx="414">
                  <c:v>5.4405684414834337</c:v>
                </c:pt>
                <c:pt idx="415">
                  <c:v>5.4368195071272378</c:v>
                </c:pt>
                <c:pt idx="416">
                  <c:v>5.4330769294134793</c:v>
                </c:pt>
                <c:pt idx="417">
                  <c:v>5.4293406429982127</c:v>
                </c:pt>
                <c:pt idx="418">
                  <c:v>5.4256105834461676</c:v>
                </c:pt>
                <c:pt idx="419">
                  <c:v>5.4218866872174152</c:v>
                </c:pt>
                <c:pt idx="420">
                  <c:v>5.4181688916542665</c:v>
                </c:pt>
                <c:pt idx="421">
                  <c:v>5.4144571349683721</c:v>
                </c:pt>
                <c:pt idx="422">
                  <c:v>5.4107513562280563</c:v>
                </c:pt>
                <c:pt idx="423">
                  <c:v>5.4070514953458391</c:v>
                </c:pt>
                <c:pt idx="424">
                  <c:v>5.4033574930661716</c:v>
                </c:pt>
                <c:pt idx="425">
                  <c:v>5.3996692909533683</c:v>
                </c:pt>
                <c:pt idx="426">
                  <c:v>5.395986831379747</c:v>
                </c:pt>
                <c:pt idx="427">
                  <c:v>5.3923100575139333</c:v>
                </c:pt>
                <c:pt idx="428">
                  <c:v>5.3886389133093999</c:v>
                </c:pt>
                <c:pt idx="429">
                  <c:v>5.3849733434931455</c:v>
                </c:pt>
                <c:pt idx="430">
                  <c:v>5.3813132935545811</c:v>
                </c:pt>
                <c:pt idx="431">
                  <c:v>5.3776587097345985</c:v>
                </c:pt>
                <c:pt idx="432">
                  <c:v>5.3740095390147982</c:v>
                </c:pt>
                <c:pt idx="433">
                  <c:v>5.3703657291068989</c:v>
                </c:pt>
                <c:pt idx="434">
                  <c:v>5.3667272284423202</c:v>
                </c:pt>
                <c:pt idx="435">
                  <c:v>5.3630939861619247</c:v>
                </c:pt>
                <c:pt idx="436">
                  <c:v>5.3594659521059214</c:v>
                </c:pt>
                <c:pt idx="437">
                  <c:v>5.3558430768039447</c:v>
                </c:pt>
                <c:pt idx="438">
                  <c:v>5.352225311465264</c:v>
                </c:pt>
                <c:pt idx="439">
                  <c:v>5.3486126079691774</c:v>
                </c:pt>
                <c:pt idx="440">
                  <c:v>5.3450049188555351</c:v>
                </c:pt>
                <c:pt idx="441">
                  <c:v>5.3414021973154187</c:v>
                </c:pt>
                <c:pt idx="442">
                  <c:v>5.3378043971819773</c:v>
                </c:pt>
                <c:pt idx="443">
                  <c:v>5.334211472921381</c:v>
                </c:pt>
                <c:pt idx="444">
                  <c:v>5.3306233796239493</c:v>
                </c:pt>
                <c:pt idx="445">
                  <c:v>5.3270400729953851</c:v>
                </c:pt>
                <c:pt idx="446">
                  <c:v>5.3234615093481752</c:v>
                </c:pt>
                <c:pt idx="447">
                  <c:v>5.3198876455930986</c:v>
                </c:pt>
                <c:pt idx="448">
                  <c:v>5.3163184392308791</c:v>
                </c:pt>
                <c:pt idx="449">
                  <c:v>5.3127538483439674</c:v>
                </c:pt>
                <c:pt idx="450">
                  <c:v>5.3091938315884457</c:v>
                </c:pt>
                <c:pt idx="451">
                  <c:v>5.3056383481860587</c:v>
                </c:pt>
                <c:pt idx="452">
                  <c:v>5.3020873579163617</c:v>
                </c:pt>
                <c:pt idx="453">
                  <c:v>5.2985408211090039</c:v>
                </c:pt>
                <c:pt idx="454">
                  <c:v>5.2949986986361086</c:v>
                </c:pt>
                <c:pt idx="455">
                  <c:v>5.291460951904785</c:v>
                </c:pt>
                <c:pt idx="456">
                  <c:v>5.2879275428497481</c:v>
                </c:pt>
                <c:pt idx="457">
                  <c:v>5.2843984339260484</c:v>
                </c:pt>
                <c:pt idx="458">
                  <c:v>5.280873588101926</c:v>
                </c:pt>
                <c:pt idx="459">
                  <c:v>5.2773529688517415</c:v>
                </c:pt>
                <c:pt idx="460">
                  <c:v>5.2738365401490528</c:v>
                </c:pt>
                <c:pt idx="461">
                  <c:v>5.2703242664597632</c:v>
                </c:pt>
                <c:pt idx="462">
                  <c:v>5.2668161127353939</c:v>
                </c:pt>
                <c:pt idx="463">
                  <c:v>5.2633120444064421</c:v>
                </c:pt>
                <c:pt idx="464">
                  <c:v>5.2598120273758511</c:v>
                </c:pt>
                <c:pt idx="465">
                  <c:v>5.2563160280125674</c:v>
                </c:pt>
                <c:pt idx="466">
                  <c:v>5.2528240131451973</c:v>
                </c:pt>
                <c:pt idx="467">
                  <c:v>5.2493359500557686</c:v>
                </c:pt>
                <c:pt idx="468">
                  <c:v>5.24585180647356</c:v>
                </c:pt>
                <c:pt idx="469">
                  <c:v>5.2423715505690449</c:v>
                </c:pt>
                <c:pt idx="470">
                  <c:v>5.2388951509479158</c:v>
                </c:pt>
                <c:pt idx="471">
                  <c:v>5.2354225766451945</c:v>
                </c:pt>
                <c:pt idx="472">
                  <c:v>5.2319537971194361</c:v>
                </c:pt>
                <c:pt idx="473">
                  <c:v>5.2284887822470045</c:v>
                </c:pt>
                <c:pt idx="474">
                  <c:v>5.2250275023164496</c:v>
                </c:pt>
                <c:pt idx="475">
                  <c:v>5.2215699280229488</c:v>
                </c:pt>
                <c:pt idx="476">
                  <c:v>5.2181160304628493</c:v>
                </c:pt>
                <c:pt idx="477">
                  <c:v>5.214665781128268</c:v>
                </c:pt>
                <c:pt idx="478">
                  <c:v>5.2112191519017834</c:v>
                </c:pt>
                <c:pt idx="479">
                  <c:v>5.2077761150512076</c:v>
                </c:pt>
                <c:pt idx="480">
                  <c:v>5.20433664322442</c:v>
                </c:pt>
                <c:pt idx="481">
                  <c:v>5.2009007094442854</c:v>
                </c:pt>
                <c:pt idx="482">
                  <c:v>5.1974682871036446</c:v>
                </c:pt>
                <c:pt idx="483">
                  <c:v>5.194039349960379</c:v>
                </c:pt>
                <c:pt idx="484">
                  <c:v>5.1906138721325341</c:v>
                </c:pt>
                <c:pt idx="485">
                  <c:v>5.1871918280935274</c:v>
                </c:pt>
                <c:pt idx="486">
                  <c:v>5.1837731926674184</c:v>
                </c:pt>
                <c:pt idx="487">
                  <c:v>5.1803579410242477</c:v>
                </c:pt>
                <c:pt idx="488">
                  <c:v>5.1769460486754371</c:v>
                </c:pt>
                <c:pt idx="489">
                  <c:v>5.1735374914692596</c:v>
                </c:pt>
                <c:pt idx="490">
                  <c:v>5.1701322455863776</c:v>
                </c:pt>
                <c:pt idx="491">
                  <c:v>5.1667302875354366</c:v>
                </c:pt>
                <c:pt idx="492">
                  <c:v>5.1633315941487252</c:v>
                </c:pt>
                <c:pt idx="493">
                  <c:v>5.159936142577898</c:v>
                </c:pt>
                <c:pt idx="494">
                  <c:v>5.1565439102897486</c:v>
                </c:pt>
                <c:pt idx="495">
                  <c:v>5.1531548750620617</c:v>
                </c:pt>
                <c:pt idx="496">
                  <c:v>5.1497690149794959</c:v>
                </c:pt>
                <c:pt idx="497">
                  <c:v>5.1463863084295589</c:v>
                </c:pt>
                <c:pt idx="498">
                  <c:v>5.1430067340986003</c:v>
                </c:pt>
                <c:pt idx="499">
                  <c:v>5.1396302709678929</c:v>
                </c:pt>
                <c:pt idx="500">
                  <c:v>5.1362568983097505</c:v>
                </c:pt>
                <c:pt idx="501">
                  <c:v>5.1328865956837042</c:v>
                </c:pt>
                <c:pt idx="502">
                  <c:v>5.1295193429327322</c:v>
                </c:pt>
                <c:pt idx="503">
                  <c:v>5.1261551201795452</c:v>
                </c:pt>
                <c:pt idx="504">
                  <c:v>5.1227939078229117</c:v>
                </c:pt>
                <c:pt idx="505">
                  <c:v>5.1194356865340502</c:v>
                </c:pt>
                <c:pt idx="506">
                  <c:v>5.1160804372530571</c:v>
                </c:pt>
                <c:pt idx="507">
                  <c:v>5.1127281411853946</c:v>
                </c:pt>
                <c:pt idx="508">
                  <c:v>5.1093787797984156</c:v>
                </c:pt>
                <c:pt idx="509">
                  <c:v>5.1060323348179484</c:v>
                </c:pt>
                <c:pt idx="510">
                  <c:v>5.1026887882249143</c:v>
                </c:pt>
                <c:pt idx="511">
                  <c:v>5.0993481222520076</c:v>
                </c:pt>
                <c:pt idx="512">
                  <c:v>5.096010319380408</c:v>
                </c:pt>
                <c:pt idx="513">
                  <c:v>5.0926753623365411</c:v>
                </c:pt>
                <c:pt idx="514">
                  <c:v>5.0893432340888864</c:v>
                </c:pt>
                <c:pt idx="515">
                  <c:v>5.0860139178448236</c:v>
                </c:pt>
                <c:pt idx="516">
                  <c:v>5.0826873970475299</c:v>
                </c:pt>
                <c:pt idx="517">
                  <c:v>5.0793636553729016</c:v>
                </c:pt>
                <c:pt idx="518">
                  <c:v>5.0760426767265452</c:v>
                </c:pt>
                <c:pt idx="519">
                  <c:v>5.0727244452407767</c:v>
                </c:pt>
                <c:pt idx="520">
                  <c:v>5.0694089452716913</c:v>
                </c:pt>
                <c:pt idx="521">
                  <c:v>5.066096161396251</c:v>
                </c:pt>
                <c:pt idx="522">
                  <c:v>5.0627860784094194</c:v>
                </c:pt>
                <c:pt idx="523">
                  <c:v>5.0594786813213375</c:v>
                </c:pt>
                <c:pt idx="524">
                  <c:v>5.0561739553545308</c:v>
                </c:pt>
                <c:pt idx="525">
                  <c:v>5.0528718859411619</c:v>
                </c:pt>
                <c:pt idx="526">
                  <c:v>5.0495724587203066</c:v>
                </c:pt>
                <c:pt idx="527">
                  <c:v>5.0462756595352873</c:v>
                </c:pt>
                <c:pt idx="528">
                  <c:v>5.0429814744310137</c:v>
                </c:pt>
                <c:pt idx="529">
                  <c:v>5.0396898896513891</c:v>
                </c:pt>
                <c:pt idx="530">
                  <c:v>5.036400891636724</c:v>
                </c:pt>
                <c:pt idx="531">
                  <c:v>5.0331144670212042</c:v>
                </c:pt>
                <c:pt idx="532">
                  <c:v>5.0298306026303798</c:v>
                </c:pt>
                <c:pt idx="533">
                  <c:v>5.0265492854786915</c:v>
                </c:pt>
                <c:pt idx="534">
                  <c:v>5.0232705027670352</c:v>
                </c:pt>
                <c:pt idx="535">
                  <c:v>5.0199942418803465</c:v>
                </c:pt>
                <c:pt idx="536">
                  <c:v>5.0167204903852252</c:v>
                </c:pt>
                <c:pt idx="537">
                  <c:v>5.0134492360275908</c:v>
                </c:pt>
                <c:pt idx="538">
                  <c:v>5.0101804667303664</c:v>
                </c:pt>
                <c:pt idx="539">
                  <c:v>5.0069141705911937</c:v>
                </c:pt>
                <c:pt idx="540">
                  <c:v>5.0036503358801792</c:v>
                </c:pt>
                <c:pt idx="541">
                  <c:v>5.0003889510376611</c:v>
                </c:pt>
                <c:pt idx="542">
                  <c:v>4.997130004672024</c:v>
                </c:pt>
                <c:pt idx="543">
                  <c:v>4.9938734855575211</c:v>
                </c:pt>
                <c:pt idx="544">
                  <c:v>4.9906193826321372</c:v>
                </c:pt>
                <c:pt idx="545">
                  <c:v>4.987367684995478</c:v>
                </c:pt>
                <c:pt idx="546">
                  <c:v>4.9841183819066801</c:v>
                </c:pt>
                <c:pt idx="547">
                  <c:v>4.9808714627823605</c:v>
                </c:pt>
                <c:pt idx="548">
                  <c:v>4.9776269171945779</c:v>
                </c:pt>
                <c:pt idx="549">
                  <c:v>4.9743847348688277</c:v>
                </c:pt>
                <c:pt idx="550">
                  <c:v>4.9711449056820669</c:v>
                </c:pt>
                <c:pt idx="551">
                  <c:v>4.9679074196607589</c:v>
                </c:pt>
                <c:pt idx="552">
                  <c:v>4.9646722669789396</c:v>
                </c:pt>
                <c:pt idx="553">
                  <c:v>4.9614394379563169</c:v>
                </c:pt>
                <c:pt idx="554">
                  <c:v>4.9582089230563939</c:v>
                </c:pt>
                <c:pt idx="555">
                  <c:v>4.9549807128846046</c:v>
                </c:pt>
                <c:pt idx="556">
                  <c:v>4.9517547981864896</c:v>
                </c:pt>
                <c:pt idx="557">
                  <c:v>4.948531169845884</c:v>
                </c:pt>
                <c:pt idx="558">
                  <c:v>4.9453098188831319</c:v>
                </c:pt>
                <c:pt idx="559">
                  <c:v>4.9420907364533218</c:v>
                </c:pt>
                <c:pt idx="560">
                  <c:v>4.9388739138445494</c:v>
                </c:pt>
                <c:pt idx="561">
                  <c:v>4.9356593424761943</c:v>
                </c:pt>
                <c:pt idx="562">
                  <c:v>4.9324470138972298</c:v>
                </c:pt>
                <c:pt idx="563">
                  <c:v>4.9292369197845423</c:v>
                </c:pt>
                <c:pt idx="564">
                  <c:v>4.9260290519412795</c:v>
                </c:pt>
                <c:pt idx="565">
                  <c:v>4.9228234022952151</c:v>
                </c:pt>
                <c:pt idx="566">
                  <c:v>4.9196199628971415</c:v>
                </c:pt>
                <c:pt idx="567">
                  <c:v>4.9164187259192689</c:v>
                </c:pt>
                <c:pt idx="568">
                  <c:v>4.9132196836536632</c:v>
                </c:pt>
                <c:pt idx="569">
                  <c:v>4.9100228285106864</c:v>
                </c:pt>
                <c:pt idx="570">
                  <c:v>4.9068281530174653</c:v>
                </c:pt>
                <c:pt idx="571">
                  <c:v>4.9036356498163816</c:v>
                </c:pt>
                <c:pt idx="572">
                  <c:v>4.90044531166357</c:v>
                </c:pt>
                <c:pt idx="573">
                  <c:v>4.8972571314274491</c:v>
                </c:pt>
                <c:pt idx="574">
                  <c:v>4.8940711020872643</c:v>
                </c:pt>
                <c:pt idx="575">
                  <c:v>4.8908872167316382</c:v>
                </c:pt>
                <c:pt idx="576">
                  <c:v>4.8877054685571633</c:v>
                </c:pt>
                <c:pt idx="577">
                  <c:v>4.8845258508669893</c:v>
                </c:pt>
                <c:pt idx="578">
                  <c:v>4.8813483570694371</c:v>
                </c:pt>
                <c:pt idx="579">
                  <c:v>4.878172980676637</c:v>
                </c:pt>
                <c:pt idx="580">
                  <c:v>4.8749997153031721</c:v>
                </c:pt>
                <c:pt idx="581">
                  <c:v>4.8718285546647371</c:v>
                </c:pt>
                <c:pt idx="582">
                  <c:v>4.8686594925768345</c:v>
                </c:pt>
                <c:pt idx="583">
                  <c:v>4.8654925229534598</c:v>
                </c:pt>
                <c:pt idx="584">
                  <c:v>4.8623276398058195</c:v>
                </c:pt>
                <c:pt idx="585">
                  <c:v>4.8591648372410621</c:v>
                </c:pt>
                <c:pt idx="586">
                  <c:v>4.8560041094610256</c:v>
                </c:pt>
                <c:pt idx="587">
                  <c:v>4.8528454507609915</c:v>
                </c:pt>
                <c:pt idx="588">
                  <c:v>4.849688855528469</c:v>
                </c:pt>
                <c:pt idx="589">
                  <c:v>4.8465343182419804</c:v>
                </c:pt>
                <c:pt idx="590">
                  <c:v>4.8433818334698744</c:v>
                </c:pt>
                <c:pt idx="591">
                  <c:v>4.8402313958691394</c:v>
                </c:pt>
                <c:pt idx="592">
                  <c:v>4.8370830001842435</c:v>
                </c:pt>
                <c:pt idx="593">
                  <c:v>4.8339366412459839</c:v>
                </c:pt>
                <c:pt idx="594">
                  <c:v>4.8307923139703464</c:v>
                </c:pt>
                <c:pt idx="595">
                  <c:v>4.8276500133573981</c:v>
                </c:pt>
                <c:pt idx="596">
                  <c:v>4.824509734490154</c:v>
                </c:pt>
                <c:pt idx="597">
                  <c:v>4.8213714725335075</c:v>
                </c:pt>
                <c:pt idx="598">
                  <c:v>4.8182352227331302</c:v>
                </c:pt>
                <c:pt idx="599">
                  <c:v>4.8151009804144165</c:v>
                </c:pt>
                <c:pt idx="600">
                  <c:v>4.8119687409814205</c:v>
                </c:pt>
                <c:pt idx="601">
                  <c:v>4.8088384999158178</c:v>
                </c:pt>
                <c:pt idx="602">
                  <c:v>4.8057102527758708</c:v>
                </c:pt>
                <c:pt idx="603">
                  <c:v>4.8025839951954232</c:v>
                </c:pt>
                <c:pt idx="604">
                  <c:v>4.7994597228828813</c:v>
                </c:pt>
                <c:pt idx="605">
                  <c:v>4.7963374316202261</c:v>
                </c:pt>
                <c:pt idx="606">
                  <c:v>4.7932171172620421</c:v>
                </c:pt>
                <c:pt idx="607">
                  <c:v>4.7900987757345366</c:v>
                </c:pt>
                <c:pt idx="608">
                  <c:v>4.7869824030345862</c:v>
                </c:pt>
                <c:pt idx="609">
                  <c:v>4.7838679952287961</c:v>
                </c:pt>
                <c:pt idx="610">
                  <c:v>4.7807555484525635</c:v>
                </c:pt>
                <c:pt idx="611">
                  <c:v>4.7776450589091555</c:v>
                </c:pt>
                <c:pt idx="612">
                  <c:v>4.7745365228687984</c:v>
                </c:pt>
                <c:pt idx="613">
                  <c:v>4.771429936667773</c:v>
                </c:pt>
                <c:pt idx="614">
                  <c:v>4.7683252967075349</c:v>
                </c:pt>
                <c:pt idx="615">
                  <c:v>4.7652225994538266</c:v>
                </c:pt>
                <c:pt idx="616">
                  <c:v>4.7621218414358149</c:v>
                </c:pt>
                <c:pt idx="617">
                  <c:v>4.7590230192452321</c:v>
                </c:pt>
                <c:pt idx="618">
                  <c:v>4.7559261295355277</c:v>
                </c:pt>
                <c:pt idx="619">
                  <c:v>4.7528311690210376</c:v>
                </c:pt>
                <c:pt idx="620">
                  <c:v>4.7497381344761456</c:v>
                </c:pt>
                <c:pt idx="621">
                  <c:v>4.7466470227344759</c:v>
                </c:pt>
                <c:pt idx="622">
                  <c:v>4.7435578306880846</c:v>
                </c:pt>
                <c:pt idx="623">
                  <c:v>4.7404705552866613</c:v>
                </c:pt>
                <c:pt idx="624">
                  <c:v>4.7373851935367393</c:v>
                </c:pt>
                <c:pt idx="625">
                  <c:v>4.7343017425009251</c:v>
                </c:pt>
                <c:pt idx="626">
                  <c:v>4.7312201992971161</c:v>
                </c:pt>
                <c:pt idx="627">
                  <c:v>4.7281405610977556</c:v>
                </c:pt>
                <c:pt idx="628">
                  <c:v>4.7250628251290729</c:v>
                </c:pt>
                <c:pt idx="629">
                  <c:v>4.7219869886703423</c:v>
                </c:pt>
                <c:pt idx="630">
                  <c:v>4.7189130490531577</c:v>
                </c:pt>
                <c:pt idx="631">
                  <c:v>4.7158410036606986</c:v>
                </c:pt>
                <c:pt idx="632">
                  <c:v>4.712770849927022</c:v>
                </c:pt>
                <c:pt idx="633">
                  <c:v>4.7097025853363537</c:v>
                </c:pt>
                <c:pt idx="634">
                  <c:v>4.7066362074223891</c:v>
                </c:pt>
                <c:pt idx="635">
                  <c:v>4.7035717137676043</c:v>
                </c:pt>
                <c:pt idx="636">
                  <c:v>4.7005091020025791</c:v>
                </c:pt>
                <c:pt idx="637">
                  <c:v>4.6974483698053122</c:v>
                </c:pt>
                <c:pt idx="638">
                  <c:v>4.6943895149005668</c:v>
                </c:pt>
                <c:pt idx="639">
                  <c:v>4.6913325350592094</c:v>
                </c:pt>
                <c:pt idx="640">
                  <c:v>4.6882774280975585</c:v>
                </c:pt>
                <c:pt idx="641">
                  <c:v>4.6852241918767454</c:v>
                </c:pt>
                <c:pt idx="642">
                  <c:v>4.682172824302075</c:v>
                </c:pt>
                <c:pt idx="643">
                  <c:v>4.6791233233224103</c:v>
                </c:pt>
                <c:pt idx="644">
                  <c:v>4.6760756869295426</c:v>
                </c:pt>
                <c:pt idx="645">
                  <c:v>4.6730299131575821</c:v>
                </c:pt>
                <c:pt idx="646">
                  <c:v>4.6699860000823552</c:v>
                </c:pt>
                <c:pt idx="647">
                  <c:v>4.66694394582081</c:v>
                </c:pt>
                <c:pt idx="648">
                  <c:v>4.6639037485304193</c:v>
                </c:pt>
                <c:pt idx="649">
                  <c:v>4.6608654064086039</c:v>
                </c:pt>
                <c:pt idx="650">
                  <c:v>4.6578289176921519</c:v>
                </c:pt>
                <c:pt idx="651">
                  <c:v>4.6547942806566542</c:v>
                </c:pt>
                <c:pt idx="652">
                  <c:v>4.6517614936159397</c:v>
                </c:pt>
                <c:pt idx="653">
                  <c:v>4.6487305549215154</c:v>
                </c:pt>
                <c:pt idx="654">
                  <c:v>4.6457014629620224</c:v>
                </c:pt>
                <c:pt idx="655">
                  <c:v>4.642674216162697</c:v>
                </c:pt>
                <c:pt idx="656">
                  <c:v>4.6396488129848237</c:v>
                </c:pt>
                <c:pt idx="657">
                  <c:v>4.6366252519252127</c:v>
                </c:pt>
                <c:pt idx="658">
                  <c:v>4.6336035315156767</c:v>
                </c:pt>
                <c:pt idx="659">
                  <c:v>4.6305836503225137</c:v>
                </c:pt>
                <c:pt idx="660">
                  <c:v>4.627565606945991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'確認 Graph(Vin)'!$F$4</c:f>
              <c:strCache>
                <c:ptCount val="1"/>
                <c:pt idx="0">
                  <c:v>Vo1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'確認 Graph(Vin)'!$B$5:$B$665</c:f>
              <c:numCache>
                <c:formatCode>General</c:formatCode>
                <c:ptCount val="661"/>
                <c:pt idx="0">
                  <c:v>20</c:v>
                </c:pt>
                <c:pt idx="1">
                  <c:v>20.5</c:v>
                </c:pt>
                <c:pt idx="2">
                  <c:v>21</c:v>
                </c:pt>
                <c:pt idx="3">
                  <c:v>21.5</c:v>
                </c:pt>
                <c:pt idx="4">
                  <c:v>22</c:v>
                </c:pt>
                <c:pt idx="5">
                  <c:v>22.5</c:v>
                </c:pt>
                <c:pt idx="6">
                  <c:v>23</c:v>
                </c:pt>
                <c:pt idx="7">
                  <c:v>23.5</c:v>
                </c:pt>
                <c:pt idx="8">
                  <c:v>24</c:v>
                </c:pt>
                <c:pt idx="9">
                  <c:v>24.5</c:v>
                </c:pt>
                <c:pt idx="10">
                  <c:v>25</c:v>
                </c:pt>
                <c:pt idx="11">
                  <c:v>25.5</c:v>
                </c:pt>
                <c:pt idx="12">
                  <c:v>26</c:v>
                </c:pt>
                <c:pt idx="13">
                  <c:v>26.5</c:v>
                </c:pt>
                <c:pt idx="14">
                  <c:v>27</c:v>
                </c:pt>
                <c:pt idx="15">
                  <c:v>27.5</c:v>
                </c:pt>
                <c:pt idx="16">
                  <c:v>28</c:v>
                </c:pt>
                <c:pt idx="17">
                  <c:v>28.5</c:v>
                </c:pt>
                <c:pt idx="18">
                  <c:v>29</c:v>
                </c:pt>
                <c:pt idx="19">
                  <c:v>29.5</c:v>
                </c:pt>
                <c:pt idx="20">
                  <c:v>30</c:v>
                </c:pt>
                <c:pt idx="21">
                  <c:v>30.5</c:v>
                </c:pt>
                <c:pt idx="22">
                  <c:v>31</c:v>
                </c:pt>
                <c:pt idx="23">
                  <c:v>31.5</c:v>
                </c:pt>
                <c:pt idx="24">
                  <c:v>32</c:v>
                </c:pt>
                <c:pt idx="25">
                  <c:v>32.5</c:v>
                </c:pt>
                <c:pt idx="26">
                  <c:v>33</c:v>
                </c:pt>
                <c:pt idx="27">
                  <c:v>33.5</c:v>
                </c:pt>
                <c:pt idx="28">
                  <c:v>34</c:v>
                </c:pt>
                <c:pt idx="29">
                  <c:v>34.5</c:v>
                </c:pt>
                <c:pt idx="30">
                  <c:v>35</c:v>
                </c:pt>
                <c:pt idx="31">
                  <c:v>35.5</c:v>
                </c:pt>
                <c:pt idx="32">
                  <c:v>36</c:v>
                </c:pt>
                <c:pt idx="33">
                  <c:v>36.5</c:v>
                </c:pt>
                <c:pt idx="34">
                  <c:v>37</c:v>
                </c:pt>
                <c:pt idx="35">
                  <c:v>37.5</c:v>
                </c:pt>
                <c:pt idx="36">
                  <c:v>38</c:v>
                </c:pt>
                <c:pt idx="37">
                  <c:v>38.5</c:v>
                </c:pt>
                <c:pt idx="38">
                  <c:v>39</c:v>
                </c:pt>
                <c:pt idx="39">
                  <c:v>39.5</c:v>
                </c:pt>
                <c:pt idx="40">
                  <c:v>40</c:v>
                </c:pt>
                <c:pt idx="41">
                  <c:v>40.5</c:v>
                </c:pt>
                <c:pt idx="42">
                  <c:v>41</c:v>
                </c:pt>
                <c:pt idx="43">
                  <c:v>41.5</c:v>
                </c:pt>
                <c:pt idx="44">
                  <c:v>42</c:v>
                </c:pt>
                <c:pt idx="45">
                  <c:v>42.5</c:v>
                </c:pt>
                <c:pt idx="46">
                  <c:v>43</c:v>
                </c:pt>
                <c:pt idx="47">
                  <c:v>43.5</c:v>
                </c:pt>
                <c:pt idx="48">
                  <c:v>44</c:v>
                </c:pt>
                <c:pt idx="49">
                  <c:v>44.5</c:v>
                </c:pt>
                <c:pt idx="50">
                  <c:v>45</c:v>
                </c:pt>
                <c:pt idx="51">
                  <c:v>45.5</c:v>
                </c:pt>
                <c:pt idx="52">
                  <c:v>46</c:v>
                </c:pt>
                <c:pt idx="53">
                  <c:v>46.5</c:v>
                </c:pt>
                <c:pt idx="54">
                  <c:v>47</c:v>
                </c:pt>
                <c:pt idx="55">
                  <c:v>47.5</c:v>
                </c:pt>
                <c:pt idx="56">
                  <c:v>48</c:v>
                </c:pt>
                <c:pt idx="57">
                  <c:v>48.5</c:v>
                </c:pt>
                <c:pt idx="58">
                  <c:v>49</c:v>
                </c:pt>
                <c:pt idx="59">
                  <c:v>49.5</c:v>
                </c:pt>
                <c:pt idx="60">
                  <c:v>50</c:v>
                </c:pt>
                <c:pt idx="61">
                  <c:v>50.5</c:v>
                </c:pt>
                <c:pt idx="62">
                  <c:v>51</c:v>
                </c:pt>
                <c:pt idx="63">
                  <c:v>51.5</c:v>
                </c:pt>
                <c:pt idx="64">
                  <c:v>52</c:v>
                </c:pt>
                <c:pt idx="65">
                  <c:v>52.5</c:v>
                </c:pt>
                <c:pt idx="66">
                  <c:v>53</c:v>
                </c:pt>
                <c:pt idx="67">
                  <c:v>53.5</c:v>
                </c:pt>
                <c:pt idx="68">
                  <c:v>54</c:v>
                </c:pt>
                <c:pt idx="69">
                  <c:v>54.5</c:v>
                </c:pt>
                <c:pt idx="70">
                  <c:v>55</c:v>
                </c:pt>
                <c:pt idx="71">
                  <c:v>55.5</c:v>
                </c:pt>
                <c:pt idx="72">
                  <c:v>56</c:v>
                </c:pt>
                <c:pt idx="73">
                  <c:v>56.5</c:v>
                </c:pt>
                <c:pt idx="74">
                  <c:v>57</c:v>
                </c:pt>
                <c:pt idx="75">
                  <c:v>57.5</c:v>
                </c:pt>
                <c:pt idx="76">
                  <c:v>58</c:v>
                </c:pt>
                <c:pt idx="77">
                  <c:v>58.5</c:v>
                </c:pt>
                <c:pt idx="78">
                  <c:v>59</c:v>
                </c:pt>
                <c:pt idx="79">
                  <c:v>59.5</c:v>
                </c:pt>
                <c:pt idx="80">
                  <c:v>60</c:v>
                </c:pt>
                <c:pt idx="81">
                  <c:v>60.5</c:v>
                </c:pt>
                <c:pt idx="82">
                  <c:v>61</c:v>
                </c:pt>
                <c:pt idx="83">
                  <c:v>61.5</c:v>
                </c:pt>
                <c:pt idx="84">
                  <c:v>62</c:v>
                </c:pt>
                <c:pt idx="85">
                  <c:v>62.5</c:v>
                </c:pt>
                <c:pt idx="86">
                  <c:v>63</c:v>
                </c:pt>
                <c:pt idx="87">
                  <c:v>63.5</c:v>
                </c:pt>
                <c:pt idx="88">
                  <c:v>64</c:v>
                </c:pt>
                <c:pt idx="89">
                  <c:v>64.5</c:v>
                </c:pt>
                <c:pt idx="90">
                  <c:v>65</c:v>
                </c:pt>
                <c:pt idx="91">
                  <c:v>65.5</c:v>
                </c:pt>
                <c:pt idx="92">
                  <c:v>66</c:v>
                </c:pt>
                <c:pt idx="93">
                  <c:v>66.5</c:v>
                </c:pt>
                <c:pt idx="94">
                  <c:v>67</c:v>
                </c:pt>
                <c:pt idx="95">
                  <c:v>67.5</c:v>
                </c:pt>
                <c:pt idx="96">
                  <c:v>68</c:v>
                </c:pt>
                <c:pt idx="97">
                  <c:v>68.5</c:v>
                </c:pt>
                <c:pt idx="98">
                  <c:v>69</c:v>
                </c:pt>
                <c:pt idx="99">
                  <c:v>69.5</c:v>
                </c:pt>
                <c:pt idx="100">
                  <c:v>70</c:v>
                </c:pt>
                <c:pt idx="101">
                  <c:v>70.5</c:v>
                </c:pt>
                <c:pt idx="102">
                  <c:v>71</c:v>
                </c:pt>
                <c:pt idx="103">
                  <c:v>71.5</c:v>
                </c:pt>
                <c:pt idx="104">
                  <c:v>72</c:v>
                </c:pt>
                <c:pt idx="105">
                  <c:v>72.5</c:v>
                </c:pt>
                <c:pt idx="106">
                  <c:v>73</c:v>
                </c:pt>
                <c:pt idx="107">
                  <c:v>73.5</c:v>
                </c:pt>
                <c:pt idx="108">
                  <c:v>74</c:v>
                </c:pt>
                <c:pt idx="109">
                  <c:v>74.5</c:v>
                </c:pt>
                <c:pt idx="110">
                  <c:v>75</c:v>
                </c:pt>
                <c:pt idx="111">
                  <c:v>75.5</c:v>
                </c:pt>
                <c:pt idx="112">
                  <c:v>76</c:v>
                </c:pt>
                <c:pt idx="113">
                  <c:v>76.5</c:v>
                </c:pt>
                <c:pt idx="114">
                  <c:v>77</c:v>
                </c:pt>
                <c:pt idx="115">
                  <c:v>77.5</c:v>
                </c:pt>
                <c:pt idx="116">
                  <c:v>78</c:v>
                </c:pt>
                <c:pt idx="117">
                  <c:v>78.5</c:v>
                </c:pt>
                <c:pt idx="118">
                  <c:v>79</c:v>
                </c:pt>
                <c:pt idx="119">
                  <c:v>79.5</c:v>
                </c:pt>
                <c:pt idx="120">
                  <c:v>80</c:v>
                </c:pt>
                <c:pt idx="121">
                  <c:v>80.5</c:v>
                </c:pt>
                <c:pt idx="122">
                  <c:v>81</c:v>
                </c:pt>
                <c:pt idx="123">
                  <c:v>81.5</c:v>
                </c:pt>
                <c:pt idx="124">
                  <c:v>82</c:v>
                </c:pt>
                <c:pt idx="125">
                  <c:v>82.5</c:v>
                </c:pt>
                <c:pt idx="126">
                  <c:v>83</c:v>
                </c:pt>
                <c:pt idx="127">
                  <c:v>83.5</c:v>
                </c:pt>
                <c:pt idx="128">
                  <c:v>84</c:v>
                </c:pt>
                <c:pt idx="129">
                  <c:v>84.5</c:v>
                </c:pt>
                <c:pt idx="130">
                  <c:v>85</c:v>
                </c:pt>
                <c:pt idx="131">
                  <c:v>85.5</c:v>
                </c:pt>
                <c:pt idx="132">
                  <c:v>86</c:v>
                </c:pt>
                <c:pt idx="133">
                  <c:v>86.5</c:v>
                </c:pt>
                <c:pt idx="134">
                  <c:v>87</c:v>
                </c:pt>
                <c:pt idx="135">
                  <c:v>87.5</c:v>
                </c:pt>
                <c:pt idx="136">
                  <c:v>88</c:v>
                </c:pt>
                <c:pt idx="137">
                  <c:v>88.5</c:v>
                </c:pt>
                <c:pt idx="138">
                  <c:v>89</c:v>
                </c:pt>
                <c:pt idx="139">
                  <c:v>89.5</c:v>
                </c:pt>
                <c:pt idx="140">
                  <c:v>90</c:v>
                </c:pt>
                <c:pt idx="141">
                  <c:v>90.5</c:v>
                </c:pt>
                <c:pt idx="142">
                  <c:v>91</c:v>
                </c:pt>
                <c:pt idx="143">
                  <c:v>91.5</c:v>
                </c:pt>
                <c:pt idx="144">
                  <c:v>92</c:v>
                </c:pt>
                <c:pt idx="145">
                  <c:v>92.5</c:v>
                </c:pt>
                <c:pt idx="146">
                  <c:v>93</c:v>
                </c:pt>
                <c:pt idx="147">
                  <c:v>93.5</c:v>
                </c:pt>
                <c:pt idx="148">
                  <c:v>94</c:v>
                </c:pt>
                <c:pt idx="149">
                  <c:v>94.5</c:v>
                </c:pt>
                <c:pt idx="150">
                  <c:v>95</c:v>
                </c:pt>
                <c:pt idx="151">
                  <c:v>95.5</c:v>
                </c:pt>
                <c:pt idx="152">
                  <c:v>96</c:v>
                </c:pt>
                <c:pt idx="153">
                  <c:v>96.5</c:v>
                </c:pt>
                <c:pt idx="154">
                  <c:v>97</c:v>
                </c:pt>
                <c:pt idx="155">
                  <c:v>97.5</c:v>
                </c:pt>
                <c:pt idx="156">
                  <c:v>98</c:v>
                </c:pt>
                <c:pt idx="157">
                  <c:v>98.5</c:v>
                </c:pt>
                <c:pt idx="158">
                  <c:v>99</c:v>
                </c:pt>
                <c:pt idx="159">
                  <c:v>99.5</c:v>
                </c:pt>
                <c:pt idx="160">
                  <c:v>100</c:v>
                </c:pt>
                <c:pt idx="161">
                  <c:v>100.5</c:v>
                </c:pt>
                <c:pt idx="162">
                  <c:v>101</c:v>
                </c:pt>
                <c:pt idx="163">
                  <c:v>101.5</c:v>
                </c:pt>
                <c:pt idx="164">
                  <c:v>102</c:v>
                </c:pt>
                <c:pt idx="165">
                  <c:v>102.5</c:v>
                </c:pt>
                <c:pt idx="166">
                  <c:v>103</c:v>
                </c:pt>
                <c:pt idx="167">
                  <c:v>103.5</c:v>
                </c:pt>
                <c:pt idx="168">
                  <c:v>104</c:v>
                </c:pt>
                <c:pt idx="169">
                  <c:v>104.5</c:v>
                </c:pt>
                <c:pt idx="170">
                  <c:v>105</c:v>
                </c:pt>
                <c:pt idx="171">
                  <c:v>105.5</c:v>
                </c:pt>
                <c:pt idx="172">
                  <c:v>106</c:v>
                </c:pt>
                <c:pt idx="173">
                  <c:v>106.5</c:v>
                </c:pt>
                <c:pt idx="174">
                  <c:v>107</c:v>
                </c:pt>
                <c:pt idx="175">
                  <c:v>107.5</c:v>
                </c:pt>
                <c:pt idx="176">
                  <c:v>108</c:v>
                </c:pt>
                <c:pt idx="177">
                  <c:v>108.5</c:v>
                </c:pt>
                <c:pt idx="178">
                  <c:v>109</c:v>
                </c:pt>
                <c:pt idx="179">
                  <c:v>109.5</c:v>
                </c:pt>
                <c:pt idx="180">
                  <c:v>110</c:v>
                </c:pt>
                <c:pt idx="181">
                  <c:v>110.5</c:v>
                </c:pt>
                <c:pt idx="182">
                  <c:v>111</c:v>
                </c:pt>
                <c:pt idx="183">
                  <c:v>111.5</c:v>
                </c:pt>
                <c:pt idx="184">
                  <c:v>112</c:v>
                </c:pt>
                <c:pt idx="185">
                  <c:v>112.5</c:v>
                </c:pt>
                <c:pt idx="186">
                  <c:v>113</c:v>
                </c:pt>
                <c:pt idx="187">
                  <c:v>113.5</c:v>
                </c:pt>
                <c:pt idx="188">
                  <c:v>114</c:v>
                </c:pt>
                <c:pt idx="189">
                  <c:v>114.5</c:v>
                </c:pt>
                <c:pt idx="190">
                  <c:v>115</c:v>
                </c:pt>
                <c:pt idx="191">
                  <c:v>115.5</c:v>
                </c:pt>
                <c:pt idx="192">
                  <c:v>116</c:v>
                </c:pt>
                <c:pt idx="193">
                  <c:v>116.5</c:v>
                </c:pt>
                <c:pt idx="194">
                  <c:v>117</c:v>
                </c:pt>
                <c:pt idx="195">
                  <c:v>117.5</c:v>
                </c:pt>
                <c:pt idx="196">
                  <c:v>118</c:v>
                </c:pt>
                <c:pt idx="197">
                  <c:v>118.5</c:v>
                </c:pt>
                <c:pt idx="198">
                  <c:v>119</c:v>
                </c:pt>
                <c:pt idx="199">
                  <c:v>119.5</c:v>
                </c:pt>
                <c:pt idx="200">
                  <c:v>120</c:v>
                </c:pt>
                <c:pt idx="201">
                  <c:v>120.5</c:v>
                </c:pt>
                <c:pt idx="202">
                  <c:v>121</c:v>
                </c:pt>
                <c:pt idx="203">
                  <c:v>121.5</c:v>
                </c:pt>
                <c:pt idx="204">
                  <c:v>122</c:v>
                </c:pt>
                <c:pt idx="205">
                  <c:v>122.5</c:v>
                </c:pt>
                <c:pt idx="206">
                  <c:v>123</c:v>
                </c:pt>
                <c:pt idx="207">
                  <c:v>123.5</c:v>
                </c:pt>
                <c:pt idx="208">
                  <c:v>124</c:v>
                </c:pt>
                <c:pt idx="209">
                  <c:v>124.5</c:v>
                </c:pt>
                <c:pt idx="210">
                  <c:v>125</c:v>
                </c:pt>
                <c:pt idx="211">
                  <c:v>125.5</c:v>
                </c:pt>
                <c:pt idx="212">
                  <c:v>126</c:v>
                </c:pt>
                <c:pt idx="213">
                  <c:v>126.5</c:v>
                </c:pt>
                <c:pt idx="214">
                  <c:v>127</c:v>
                </c:pt>
                <c:pt idx="215">
                  <c:v>127.5</c:v>
                </c:pt>
                <c:pt idx="216">
                  <c:v>128</c:v>
                </c:pt>
                <c:pt idx="217">
                  <c:v>128.5</c:v>
                </c:pt>
                <c:pt idx="218">
                  <c:v>129</c:v>
                </c:pt>
                <c:pt idx="219">
                  <c:v>129.5</c:v>
                </c:pt>
                <c:pt idx="220">
                  <c:v>130</c:v>
                </c:pt>
                <c:pt idx="221">
                  <c:v>130.5</c:v>
                </c:pt>
                <c:pt idx="222">
                  <c:v>131</c:v>
                </c:pt>
                <c:pt idx="223">
                  <c:v>131.5</c:v>
                </c:pt>
                <c:pt idx="224">
                  <c:v>132</c:v>
                </c:pt>
                <c:pt idx="225">
                  <c:v>132.5</c:v>
                </c:pt>
                <c:pt idx="226">
                  <c:v>133</c:v>
                </c:pt>
                <c:pt idx="227">
                  <c:v>133.5</c:v>
                </c:pt>
                <c:pt idx="228">
                  <c:v>134</c:v>
                </c:pt>
                <c:pt idx="229">
                  <c:v>134.5</c:v>
                </c:pt>
                <c:pt idx="230">
                  <c:v>135</c:v>
                </c:pt>
                <c:pt idx="231">
                  <c:v>135.5</c:v>
                </c:pt>
                <c:pt idx="232">
                  <c:v>136</c:v>
                </c:pt>
                <c:pt idx="233">
                  <c:v>136.5</c:v>
                </c:pt>
                <c:pt idx="234">
                  <c:v>137</c:v>
                </c:pt>
                <c:pt idx="235">
                  <c:v>137.5</c:v>
                </c:pt>
                <c:pt idx="236">
                  <c:v>138</c:v>
                </c:pt>
                <c:pt idx="237">
                  <c:v>138.5</c:v>
                </c:pt>
                <c:pt idx="238">
                  <c:v>139</c:v>
                </c:pt>
                <c:pt idx="239">
                  <c:v>139.5</c:v>
                </c:pt>
                <c:pt idx="240">
                  <c:v>140</c:v>
                </c:pt>
                <c:pt idx="241">
                  <c:v>140.5</c:v>
                </c:pt>
                <c:pt idx="242">
                  <c:v>141</c:v>
                </c:pt>
                <c:pt idx="243">
                  <c:v>141.5</c:v>
                </c:pt>
                <c:pt idx="244">
                  <c:v>142</c:v>
                </c:pt>
                <c:pt idx="245">
                  <c:v>142.5</c:v>
                </c:pt>
                <c:pt idx="246">
                  <c:v>143</c:v>
                </c:pt>
                <c:pt idx="247">
                  <c:v>143.5</c:v>
                </c:pt>
                <c:pt idx="248">
                  <c:v>144</c:v>
                </c:pt>
                <c:pt idx="249">
                  <c:v>144.5</c:v>
                </c:pt>
                <c:pt idx="250">
                  <c:v>145</c:v>
                </c:pt>
                <c:pt idx="251">
                  <c:v>145.5</c:v>
                </c:pt>
                <c:pt idx="252">
                  <c:v>146</c:v>
                </c:pt>
                <c:pt idx="253">
                  <c:v>146.5</c:v>
                </c:pt>
                <c:pt idx="254">
                  <c:v>147</c:v>
                </c:pt>
                <c:pt idx="255">
                  <c:v>147.5</c:v>
                </c:pt>
                <c:pt idx="256">
                  <c:v>148</c:v>
                </c:pt>
                <c:pt idx="257">
                  <c:v>148.5</c:v>
                </c:pt>
                <c:pt idx="258">
                  <c:v>149</c:v>
                </c:pt>
                <c:pt idx="259">
                  <c:v>149.5</c:v>
                </c:pt>
                <c:pt idx="260">
                  <c:v>150</c:v>
                </c:pt>
                <c:pt idx="261">
                  <c:v>150.5</c:v>
                </c:pt>
                <c:pt idx="262">
                  <c:v>151</c:v>
                </c:pt>
                <c:pt idx="263">
                  <c:v>151.5</c:v>
                </c:pt>
                <c:pt idx="264">
                  <c:v>152</c:v>
                </c:pt>
                <c:pt idx="265">
                  <c:v>152.5</c:v>
                </c:pt>
                <c:pt idx="266">
                  <c:v>153</c:v>
                </c:pt>
                <c:pt idx="267">
                  <c:v>153.5</c:v>
                </c:pt>
                <c:pt idx="268">
                  <c:v>154</c:v>
                </c:pt>
                <c:pt idx="269">
                  <c:v>154.5</c:v>
                </c:pt>
                <c:pt idx="270">
                  <c:v>155</c:v>
                </c:pt>
                <c:pt idx="271">
                  <c:v>155.5</c:v>
                </c:pt>
                <c:pt idx="272">
                  <c:v>156</c:v>
                </c:pt>
                <c:pt idx="273">
                  <c:v>156.5</c:v>
                </c:pt>
                <c:pt idx="274">
                  <c:v>157</c:v>
                </c:pt>
                <c:pt idx="275">
                  <c:v>157.5</c:v>
                </c:pt>
                <c:pt idx="276">
                  <c:v>158</c:v>
                </c:pt>
                <c:pt idx="277">
                  <c:v>158.5</c:v>
                </c:pt>
                <c:pt idx="278">
                  <c:v>159</c:v>
                </c:pt>
                <c:pt idx="279">
                  <c:v>159.5</c:v>
                </c:pt>
                <c:pt idx="280">
                  <c:v>160</c:v>
                </c:pt>
                <c:pt idx="281">
                  <c:v>160.5</c:v>
                </c:pt>
                <c:pt idx="282">
                  <c:v>161</c:v>
                </c:pt>
                <c:pt idx="283">
                  <c:v>161.5</c:v>
                </c:pt>
                <c:pt idx="284">
                  <c:v>162</c:v>
                </c:pt>
                <c:pt idx="285">
                  <c:v>162.5</c:v>
                </c:pt>
                <c:pt idx="286">
                  <c:v>163</c:v>
                </c:pt>
                <c:pt idx="287">
                  <c:v>163.5</c:v>
                </c:pt>
                <c:pt idx="288">
                  <c:v>164</c:v>
                </c:pt>
                <c:pt idx="289">
                  <c:v>164.5</c:v>
                </c:pt>
                <c:pt idx="290">
                  <c:v>165</c:v>
                </c:pt>
                <c:pt idx="291">
                  <c:v>165.5</c:v>
                </c:pt>
                <c:pt idx="292">
                  <c:v>166</c:v>
                </c:pt>
                <c:pt idx="293">
                  <c:v>166.5</c:v>
                </c:pt>
                <c:pt idx="294">
                  <c:v>167</c:v>
                </c:pt>
                <c:pt idx="295">
                  <c:v>167.5</c:v>
                </c:pt>
                <c:pt idx="296">
                  <c:v>168</c:v>
                </c:pt>
                <c:pt idx="297">
                  <c:v>168.5</c:v>
                </c:pt>
                <c:pt idx="298">
                  <c:v>169</c:v>
                </c:pt>
                <c:pt idx="299">
                  <c:v>169.5</c:v>
                </c:pt>
                <c:pt idx="300">
                  <c:v>170</c:v>
                </c:pt>
                <c:pt idx="301">
                  <c:v>170.5</c:v>
                </c:pt>
                <c:pt idx="302">
                  <c:v>171</c:v>
                </c:pt>
                <c:pt idx="303">
                  <c:v>171.5</c:v>
                </c:pt>
                <c:pt idx="304">
                  <c:v>172</c:v>
                </c:pt>
                <c:pt idx="305">
                  <c:v>172.5</c:v>
                </c:pt>
                <c:pt idx="306">
                  <c:v>173</c:v>
                </c:pt>
                <c:pt idx="307">
                  <c:v>173.5</c:v>
                </c:pt>
                <c:pt idx="308">
                  <c:v>174</c:v>
                </c:pt>
                <c:pt idx="309">
                  <c:v>174.5</c:v>
                </c:pt>
                <c:pt idx="310">
                  <c:v>175</c:v>
                </c:pt>
                <c:pt idx="311">
                  <c:v>175.5</c:v>
                </c:pt>
                <c:pt idx="312">
                  <c:v>176</c:v>
                </c:pt>
                <c:pt idx="313">
                  <c:v>176.5</c:v>
                </c:pt>
                <c:pt idx="314">
                  <c:v>177</c:v>
                </c:pt>
                <c:pt idx="315">
                  <c:v>177.5</c:v>
                </c:pt>
                <c:pt idx="316">
                  <c:v>178</c:v>
                </c:pt>
                <c:pt idx="317">
                  <c:v>178.5</c:v>
                </c:pt>
                <c:pt idx="318">
                  <c:v>179</c:v>
                </c:pt>
                <c:pt idx="319">
                  <c:v>179.5</c:v>
                </c:pt>
                <c:pt idx="320">
                  <c:v>180</c:v>
                </c:pt>
                <c:pt idx="321">
                  <c:v>180.5</c:v>
                </c:pt>
                <c:pt idx="322">
                  <c:v>181</c:v>
                </c:pt>
                <c:pt idx="323">
                  <c:v>181.5</c:v>
                </c:pt>
                <c:pt idx="324">
                  <c:v>182</c:v>
                </c:pt>
                <c:pt idx="325">
                  <c:v>182.5</c:v>
                </c:pt>
                <c:pt idx="326">
                  <c:v>183</c:v>
                </c:pt>
                <c:pt idx="327">
                  <c:v>183.5</c:v>
                </c:pt>
                <c:pt idx="328">
                  <c:v>184</c:v>
                </c:pt>
                <c:pt idx="329">
                  <c:v>184.5</c:v>
                </c:pt>
                <c:pt idx="330">
                  <c:v>185</c:v>
                </c:pt>
                <c:pt idx="331">
                  <c:v>185.5</c:v>
                </c:pt>
                <c:pt idx="332">
                  <c:v>186</c:v>
                </c:pt>
                <c:pt idx="333">
                  <c:v>186.5</c:v>
                </c:pt>
                <c:pt idx="334">
                  <c:v>187</c:v>
                </c:pt>
                <c:pt idx="335">
                  <c:v>187.5</c:v>
                </c:pt>
                <c:pt idx="336">
                  <c:v>188</c:v>
                </c:pt>
                <c:pt idx="337">
                  <c:v>188.5</c:v>
                </c:pt>
                <c:pt idx="338">
                  <c:v>189</c:v>
                </c:pt>
                <c:pt idx="339">
                  <c:v>189.5</c:v>
                </c:pt>
                <c:pt idx="340">
                  <c:v>190</c:v>
                </c:pt>
                <c:pt idx="341">
                  <c:v>190.5</c:v>
                </c:pt>
                <c:pt idx="342">
                  <c:v>191</c:v>
                </c:pt>
                <c:pt idx="343">
                  <c:v>191.5</c:v>
                </c:pt>
                <c:pt idx="344">
                  <c:v>192</c:v>
                </c:pt>
                <c:pt idx="345">
                  <c:v>192.5</c:v>
                </c:pt>
                <c:pt idx="346">
                  <c:v>193</c:v>
                </c:pt>
                <c:pt idx="347">
                  <c:v>193.5</c:v>
                </c:pt>
                <c:pt idx="348">
                  <c:v>194</c:v>
                </c:pt>
                <c:pt idx="349">
                  <c:v>194.5</c:v>
                </c:pt>
                <c:pt idx="350">
                  <c:v>195</c:v>
                </c:pt>
                <c:pt idx="351">
                  <c:v>195.5</c:v>
                </c:pt>
                <c:pt idx="352">
                  <c:v>196</c:v>
                </c:pt>
                <c:pt idx="353">
                  <c:v>196.5</c:v>
                </c:pt>
                <c:pt idx="354">
                  <c:v>197</c:v>
                </c:pt>
                <c:pt idx="355">
                  <c:v>197.5</c:v>
                </c:pt>
                <c:pt idx="356">
                  <c:v>198</c:v>
                </c:pt>
                <c:pt idx="357">
                  <c:v>198.5</c:v>
                </c:pt>
                <c:pt idx="358">
                  <c:v>199</c:v>
                </c:pt>
                <c:pt idx="359">
                  <c:v>199.5</c:v>
                </c:pt>
                <c:pt idx="360">
                  <c:v>200</c:v>
                </c:pt>
                <c:pt idx="361">
                  <c:v>200.5</c:v>
                </c:pt>
                <c:pt idx="362">
                  <c:v>201</c:v>
                </c:pt>
                <c:pt idx="363">
                  <c:v>201.5</c:v>
                </c:pt>
                <c:pt idx="364">
                  <c:v>202</c:v>
                </c:pt>
                <c:pt idx="365">
                  <c:v>202.5</c:v>
                </c:pt>
                <c:pt idx="366">
                  <c:v>203</c:v>
                </c:pt>
                <c:pt idx="367">
                  <c:v>203.5</c:v>
                </c:pt>
                <c:pt idx="368">
                  <c:v>204</c:v>
                </c:pt>
                <c:pt idx="369">
                  <c:v>204.5</c:v>
                </c:pt>
                <c:pt idx="370">
                  <c:v>205</c:v>
                </c:pt>
                <c:pt idx="371">
                  <c:v>205.5</c:v>
                </c:pt>
                <c:pt idx="372">
                  <c:v>206</c:v>
                </c:pt>
                <c:pt idx="373">
                  <c:v>206.5</c:v>
                </c:pt>
                <c:pt idx="374">
                  <c:v>207</c:v>
                </c:pt>
                <c:pt idx="375">
                  <c:v>207.5</c:v>
                </c:pt>
                <c:pt idx="376">
                  <c:v>208</c:v>
                </c:pt>
                <c:pt idx="377">
                  <c:v>208.5</c:v>
                </c:pt>
                <c:pt idx="378">
                  <c:v>209</c:v>
                </c:pt>
                <c:pt idx="379">
                  <c:v>209.5</c:v>
                </c:pt>
                <c:pt idx="380">
                  <c:v>210</c:v>
                </c:pt>
                <c:pt idx="381">
                  <c:v>210.5</c:v>
                </c:pt>
                <c:pt idx="382">
                  <c:v>211</c:v>
                </c:pt>
                <c:pt idx="383">
                  <c:v>211.5</c:v>
                </c:pt>
                <c:pt idx="384">
                  <c:v>212</c:v>
                </c:pt>
                <c:pt idx="385">
                  <c:v>212.5</c:v>
                </c:pt>
                <c:pt idx="386">
                  <c:v>213</c:v>
                </c:pt>
                <c:pt idx="387">
                  <c:v>213.5</c:v>
                </c:pt>
                <c:pt idx="388">
                  <c:v>214</c:v>
                </c:pt>
                <c:pt idx="389">
                  <c:v>214.5</c:v>
                </c:pt>
                <c:pt idx="390">
                  <c:v>215</c:v>
                </c:pt>
                <c:pt idx="391">
                  <c:v>215.5</c:v>
                </c:pt>
                <c:pt idx="392">
                  <c:v>216</c:v>
                </c:pt>
                <c:pt idx="393">
                  <c:v>216.5</c:v>
                </c:pt>
                <c:pt idx="394">
                  <c:v>217</c:v>
                </c:pt>
                <c:pt idx="395">
                  <c:v>217.5</c:v>
                </c:pt>
                <c:pt idx="396">
                  <c:v>218</c:v>
                </c:pt>
                <c:pt idx="397">
                  <c:v>218.5</c:v>
                </c:pt>
                <c:pt idx="398">
                  <c:v>219</c:v>
                </c:pt>
                <c:pt idx="399">
                  <c:v>219.5</c:v>
                </c:pt>
                <c:pt idx="400">
                  <c:v>220</c:v>
                </c:pt>
                <c:pt idx="401">
                  <c:v>220.5</c:v>
                </c:pt>
                <c:pt idx="402">
                  <c:v>221</c:v>
                </c:pt>
                <c:pt idx="403">
                  <c:v>221.5</c:v>
                </c:pt>
                <c:pt idx="404">
                  <c:v>222</c:v>
                </c:pt>
                <c:pt idx="405">
                  <c:v>222.5</c:v>
                </c:pt>
                <c:pt idx="406">
                  <c:v>223</c:v>
                </c:pt>
                <c:pt idx="407">
                  <c:v>223.5</c:v>
                </c:pt>
                <c:pt idx="408">
                  <c:v>224</c:v>
                </c:pt>
                <c:pt idx="409">
                  <c:v>224.5</c:v>
                </c:pt>
                <c:pt idx="410">
                  <c:v>225</c:v>
                </c:pt>
                <c:pt idx="411">
                  <c:v>225.5</c:v>
                </c:pt>
                <c:pt idx="412">
                  <c:v>226</c:v>
                </c:pt>
                <c:pt idx="413">
                  <c:v>226.5</c:v>
                </c:pt>
                <c:pt idx="414">
                  <c:v>227</c:v>
                </c:pt>
                <c:pt idx="415">
                  <c:v>227.5</c:v>
                </c:pt>
                <c:pt idx="416">
                  <c:v>228</c:v>
                </c:pt>
                <c:pt idx="417">
                  <c:v>228.5</c:v>
                </c:pt>
                <c:pt idx="418">
                  <c:v>229</c:v>
                </c:pt>
                <c:pt idx="419">
                  <c:v>229.5</c:v>
                </c:pt>
                <c:pt idx="420">
                  <c:v>230</c:v>
                </c:pt>
                <c:pt idx="421">
                  <c:v>230.5</c:v>
                </c:pt>
                <c:pt idx="422">
                  <c:v>231</c:v>
                </c:pt>
                <c:pt idx="423">
                  <c:v>231.5</c:v>
                </c:pt>
                <c:pt idx="424">
                  <c:v>232</c:v>
                </c:pt>
                <c:pt idx="425">
                  <c:v>232.5</c:v>
                </c:pt>
                <c:pt idx="426">
                  <c:v>233</c:v>
                </c:pt>
                <c:pt idx="427">
                  <c:v>233.5</c:v>
                </c:pt>
                <c:pt idx="428">
                  <c:v>234</c:v>
                </c:pt>
                <c:pt idx="429">
                  <c:v>234.5</c:v>
                </c:pt>
                <c:pt idx="430">
                  <c:v>235</c:v>
                </c:pt>
                <c:pt idx="431">
                  <c:v>235.5</c:v>
                </c:pt>
                <c:pt idx="432">
                  <c:v>236</c:v>
                </c:pt>
                <c:pt idx="433">
                  <c:v>236.5</c:v>
                </c:pt>
                <c:pt idx="434">
                  <c:v>237</c:v>
                </c:pt>
                <c:pt idx="435">
                  <c:v>237.5</c:v>
                </c:pt>
                <c:pt idx="436">
                  <c:v>238</c:v>
                </c:pt>
                <c:pt idx="437">
                  <c:v>238.5</c:v>
                </c:pt>
                <c:pt idx="438">
                  <c:v>239</c:v>
                </c:pt>
                <c:pt idx="439">
                  <c:v>239.5</c:v>
                </c:pt>
                <c:pt idx="440">
                  <c:v>240</c:v>
                </c:pt>
                <c:pt idx="441">
                  <c:v>240.5</c:v>
                </c:pt>
                <c:pt idx="442">
                  <c:v>241</c:v>
                </c:pt>
                <c:pt idx="443">
                  <c:v>241.5</c:v>
                </c:pt>
                <c:pt idx="444">
                  <c:v>242</c:v>
                </c:pt>
                <c:pt idx="445">
                  <c:v>242.5</c:v>
                </c:pt>
                <c:pt idx="446">
                  <c:v>243</c:v>
                </c:pt>
                <c:pt idx="447">
                  <c:v>243.5</c:v>
                </c:pt>
                <c:pt idx="448">
                  <c:v>244</c:v>
                </c:pt>
                <c:pt idx="449">
                  <c:v>244.5</c:v>
                </c:pt>
                <c:pt idx="450">
                  <c:v>245</c:v>
                </c:pt>
                <c:pt idx="451">
                  <c:v>245.5</c:v>
                </c:pt>
                <c:pt idx="452">
                  <c:v>246</c:v>
                </c:pt>
                <c:pt idx="453">
                  <c:v>246.5</c:v>
                </c:pt>
                <c:pt idx="454">
                  <c:v>247</c:v>
                </c:pt>
                <c:pt idx="455">
                  <c:v>247.5</c:v>
                </c:pt>
                <c:pt idx="456">
                  <c:v>248</c:v>
                </c:pt>
                <c:pt idx="457">
                  <c:v>248.5</c:v>
                </c:pt>
                <c:pt idx="458">
                  <c:v>249</c:v>
                </c:pt>
                <c:pt idx="459">
                  <c:v>249.5</c:v>
                </c:pt>
                <c:pt idx="460">
                  <c:v>250</c:v>
                </c:pt>
                <c:pt idx="461">
                  <c:v>250.5</c:v>
                </c:pt>
                <c:pt idx="462">
                  <c:v>251</c:v>
                </c:pt>
                <c:pt idx="463">
                  <c:v>251.5</c:v>
                </c:pt>
                <c:pt idx="464">
                  <c:v>252</c:v>
                </c:pt>
                <c:pt idx="465">
                  <c:v>252.5</c:v>
                </c:pt>
                <c:pt idx="466">
                  <c:v>253</c:v>
                </c:pt>
                <c:pt idx="467">
                  <c:v>253.5</c:v>
                </c:pt>
                <c:pt idx="468">
                  <c:v>254</c:v>
                </c:pt>
                <c:pt idx="469">
                  <c:v>254.5</c:v>
                </c:pt>
                <c:pt idx="470">
                  <c:v>255</c:v>
                </c:pt>
                <c:pt idx="471">
                  <c:v>255.5</c:v>
                </c:pt>
                <c:pt idx="472">
                  <c:v>256</c:v>
                </c:pt>
                <c:pt idx="473">
                  <c:v>256.5</c:v>
                </c:pt>
                <c:pt idx="474">
                  <c:v>257</c:v>
                </c:pt>
                <c:pt idx="475">
                  <c:v>257.5</c:v>
                </c:pt>
                <c:pt idx="476">
                  <c:v>258</c:v>
                </c:pt>
                <c:pt idx="477">
                  <c:v>258.5</c:v>
                </c:pt>
                <c:pt idx="478">
                  <c:v>259</c:v>
                </c:pt>
                <c:pt idx="479">
                  <c:v>259.5</c:v>
                </c:pt>
                <c:pt idx="480">
                  <c:v>260</c:v>
                </c:pt>
                <c:pt idx="481">
                  <c:v>260.5</c:v>
                </c:pt>
                <c:pt idx="482">
                  <c:v>261</c:v>
                </c:pt>
                <c:pt idx="483">
                  <c:v>261.5</c:v>
                </c:pt>
                <c:pt idx="484">
                  <c:v>262</c:v>
                </c:pt>
                <c:pt idx="485">
                  <c:v>262.5</c:v>
                </c:pt>
                <c:pt idx="486">
                  <c:v>263</c:v>
                </c:pt>
                <c:pt idx="487">
                  <c:v>263.5</c:v>
                </c:pt>
                <c:pt idx="488">
                  <c:v>264</c:v>
                </c:pt>
                <c:pt idx="489">
                  <c:v>264.5</c:v>
                </c:pt>
                <c:pt idx="490">
                  <c:v>265</c:v>
                </c:pt>
                <c:pt idx="491">
                  <c:v>265.5</c:v>
                </c:pt>
                <c:pt idx="492">
                  <c:v>266</c:v>
                </c:pt>
                <c:pt idx="493">
                  <c:v>266.5</c:v>
                </c:pt>
                <c:pt idx="494">
                  <c:v>267</c:v>
                </c:pt>
                <c:pt idx="495">
                  <c:v>267.5</c:v>
                </c:pt>
                <c:pt idx="496">
                  <c:v>268</c:v>
                </c:pt>
                <c:pt idx="497">
                  <c:v>268.5</c:v>
                </c:pt>
                <c:pt idx="498">
                  <c:v>269</c:v>
                </c:pt>
                <c:pt idx="499">
                  <c:v>269.5</c:v>
                </c:pt>
                <c:pt idx="500">
                  <c:v>270</c:v>
                </c:pt>
                <c:pt idx="501">
                  <c:v>270.5</c:v>
                </c:pt>
                <c:pt idx="502">
                  <c:v>271</c:v>
                </c:pt>
                <c:pt idx="503">
                  <c:v>271.5</c:v>
                </c:pt>
                <c:pt idx="504">
                  <c:v>272</c:v>
                </c:pt>
                <c:pt idx="505">
                  <c:v>272.5</c:v>
                </c:pt>
                <c:pt idx="506">
                  <c:v>273</c:v>
                </c:pt>
                <c:pt idx="507">
                  <c:v>273.5</c:v>
                </c:pt>
                <c:pt idx="508">
                  <c:v>274</c:v>
                </c:pt>
                <c:pt idx="509">
                  <c:v>274.5</c:v>
                </c:pt>
                <c:pt idx="510">
                  <c:v>275</c:v>
                </c:pt>
                <c:pt idx="511">
                  <c:v>275.5</c:v>
                </c:pt>
                <c:pt idx="512">
                  <c:v>276</c:v>
                </c:pt>
                <c:pt idx="513">
                  <c:v>276.5</c:v>
                </c:pt>
                <c:pt idx="514">
                  <c:v>277</c:v>
                </c:pt>
                <c:pt idx="515">
                  <c:v>277.5</c:v>
                </c:pt>
                <c:pt idx="516">
                  <c:v>278</c:v>
                </c:pt>
                <c:pt idx="517">
                  <c:v>278.5</c:v>
                </c:pt>
                <c:pt idx="518">
                  <c:v>279</c:v>
                </c:pt>
                <c:pt idx="519">
                  <c:v>279.5</c:v>
                </c:pt>
                <c:pt idx="520">
                  <c:v>280</c:v>
                </c:pt>
                <c:pt idx="521">
                  <c:v>280.5</c:v>
                </c:pt>
                <c:pt idx="522">
                  <c:v>281</c:v>
                </c:pt>
                <c:pt idx="523">
                  <c:v>281.5</c:v>
                </c:pt>
                <c:pt idx="524">
                  <c:v>282</c:v>
                </c:pt>
                <c:pt idx="525">
                  <c:v>282.5</c:v>
                </c:pt>
                <c:pt idx="526">
                  <c:v>283</c:v>
                </c:pt>
                <c:pt idx="527">
                  <c:v>283.5</c:v>
                </c:pt>
                <c:pt idx="528">
                  <c:v>284</c:v>
                </c:pt>
                <c:pt idx="529">
                  <c:v>284.5</c:v>
                </c:pt>
                <c:pt idx="530">
                  <c:v>285</c:v>
                </c:pt>
                <c:pt idx="531">
                  <c:v>285.5</c:v>
                </c:pt>
                <c:pt idx="532">
                  <c:v>286</c:v>
                </c:pt>
                <c:pt idx="533">
                  <c:v>286.5</c:v>
                </c:pt>
                <c:pt idx="534">
                  <c:v>287</c:v>
                </c:pt>
                <c:pt idx="535">
                  <c:v>287.5</c:v>
                </c:pt>
                <c:pt idx="536">
                  <c:v>288</c:v>
                </c:pt>
                <c:pt idx="537">
                  <c:v>288.5</c:v>
                </c:pt>
                <c:pt idx="538">
                  <c:v>289</c:v>
                </c:pt>
                <c:pt idx="539">
                  <c:v>289.5</c:v>
                </c:pt>
                <c:pt idx="540">
                  <c:v>290</c:v>
                </c:pt>
                <c:pt idx="541">
                  <c:v>290.5</c:v>
                </c:pt>
                <c:pt idx="542">
                  <c:v>291</c:v>
                </c:pt>
                <c:pt idx="543">
                  <c:v>291.5</c:v>
                </c:pt>
                <c:pt idx="544">
                  <c:v>292</c:v>
                </c:pt>
                <c:pt idx="545">
                  <c:v>292.5</c:v>
                </c:pt>
                <c:pt idx="546">
                  <c:v>293</c:v>
                </c:pt>
                <c:pt idx="547">
                  <c:v>293.5</c:v>
                </c:pt>
                <c:pt idx="548">
                  <c:v>294</c:v>
                </c:pt>
                <c:pt idx="549">
                  <c:v>294.5</c:v>
                </c:pt>
                <c:pt idx="550">
                  <c:v>295</c:v>
                </c:pt>
                <c:pt idx="551">
                  <c:v>295.5</c:v>
                </c:pt>
                <c:pt idx="552">
                  <c:v>296</c:v>
                </c:pt>
                <c:pt idx="553">
                  <c:v>296.5</c:v>
                </c:pt>
                <c:pt idx="554">
                  <c:v>297</c:v>
                </c:pt>
                <c:pt idx="555">
                  <c:v>297.5</c:v>
                </c:pt>
                <c:pt idx="556">
                  <c:v>298</c:v>
                </c:pt>
                <c:pt idx="557">
                  <c:v>298.5</c:v>
                </c:pt>
                <c:pt idx="558">
                  <c:v>299</c:v>
                </c:pt>
                <c:pt idx="559">
                  <c:v>299.5</c:v>
                </c:pt>
                <c:pt idx="560">
                  <c:v>300</c:v>
                </c:pt>
                <c:pt idx="561">
                  <c:v>300.5</c:v>
                </c:pt>
                <c:pt idx="562">
                  <c:v>301</c:v>
                </c:pt>
                <c:pt idx="563">
                  <c:v>301.5</c:v>
                </c:pt>
                <c:pt idx="564">
                  <c:v>302</c:v>
                </c:pt>
                <c:pt idx="565">
                  <c:v>302.5</c:v>
                </c:pt>
                <c:pt idx="566">
                  <c:v>303</c:v>
                </c:pt>
                <c:pt idx="567">
                  <c:v>303.5</c:v>
                </c:pt>
                <c:pt idx="568">
                  <c:v>304</c:v>
                </c:pt>
                <c:pt idx="569">
                  <c:v>304.5</c:v>
                </c:pt>
                <c:pt idx="570">
                  <c:v>305</c:v>
                </c:pt>
                <c:pt idx="571">
                  <c:v>305.5</c:v>
                </c:pt>
                <c:pt idx="572">
                  <c:v>306</c:v>
                </c:pt>
                <c:pt idx="573">
                  <c:v>306.5</c:v>
                </c:pt>
                <c:pt idx="574">
                  <c:v>307</c:v>
                </c:pt>
                <c:pt idx="575">
                  <c:v>307.5</c:v>
                </c:pt>
                <c:pt idx="576">
                  <c:v>308</c:v>
                </c:pt>
                <c:pt idx="577">
                  <c:v>308.5</c:v>
                </c:pt>
                <c:pt idx="578">
                  <c:v>309</c:v>
                </c:pt>
                <c:pt idx="579">
                  <c:v>309.5</c:v>
                </c:pt>
                <c:pt idx="580">
                  <c:v>310</c:v>
                </c:pt>
                <c:pt idx="581">
                  <c:v>310.5</c:v>
                </c:pt>
                <c:pt idx="582">
                  <c:v>311</c:v>
                </c:pt>
                <c:pt idx="583">
                  <c:v>311.5</c:v>
                </c:pt>
                <c:pt idx="584">
                  <c:v>312</c:v>
                </c:pt>
                <c:pt idx="585">
                  <c:v>312.5</c:v>
                </c:pt>
                <c:pt idx="586">
                  <c:v>313</c:v>
                </c:pt>
                <c:pt idx="587">
                  <c:v>313.5</c:v>
                </c:pt>
                <c:pt idx="588">
                  <c:v>314</c:v>
                </c:pt>
                <c:pt idx="589">
                  <c:v>314.5</c:v>
                </c:pt>
                <c:pt idx="590">
                  <c:v>315</c:v>
                </c:pt>
                <c:pt idx="591">
                  <c:v>315.5</c:v>
                </c:pt>
                <c:pt idx="592">
                  <c:v>316</c:v>
                </c:pt>
                <c:pt idx="593">
                  <c:v>316.5</c:v>
                </c:pt>
                <c:pt idx="594">
                  <c:v>317</c:v>
                </c:pt>
                <c:pt idx="595">
                  <c:v>317.5</c:v>
                </c:pt>
                <c:pt idx="596">
                  <c:v>318</c:v>
                </c:pt>
                <c:pt idx="597">
                  <c:v>318.5</c:v>
                </c:pt>
                <c:pt idx="598">
                  <c:v>319</c:v>
                </c:pt>
                <c:pt idx="599">
                  <c:v>319.5</c:v>
                </c:pt>
                <c:pt idx="600">
                  <c:v>320</c:v>
                </c:pt>
                <c:pt idx="601">
                  <c:v>320.5</c:v>
                </c:pt>
                <c:pt idx="602">
                  <c:v>321</c:v>
                </c:pt>
                <c:pt idx="603">
                  <c:v>321.5</c:v>
                </c:pt>
                <c:pt idx="604">
                  <c:v>322</c:v>
                </c:pt>
                <c:pt idx="605">
                  <c:v>322.5</c:v>
                </c:pt>
                <c:pt idx="606">
                  <c:v>323</c:v>
                </c:pt>
                <c:pt idx="607">
                  <c:v>323.5</c:v>
                </c:pt>
                <c:pt idx="608">
                  <c:v>324</c:v>
                </c:pt>
                <c:pt idx="609">
                  <c:v>324.5</c:v>
                </c:pt>
                <c:pt idx="610">
                  <c:v>325</c:v>
                </c:pt>
                <c:pt idx="611">
                  <c:v>325.5</c:v>
                </c:pt>
                <c:pt idx="612">
                  <c:v>326</c:v>
                </c:pt>
                <c:pt idx="613">
                  <c:v>326.5</c:v>
                </c:pt>
                <c:pt idx="614">
                  <c:v>327</c:v>
                </c:pt>
                <c:pt idx="615">
                  <c:v>327.5</c:v>
                </c:pt>
                <c:pt idx="616">
                  <c:v>328</c:v>
                </c:pt>
                <c:pt idx="617">
                  <c:v>328.5</c:v>
                </c:pt>
                <c:pt idx="618">
                  <c:v>329</c:v>
                </c:pt>
                <c:pt idx="619">
                  <c:v>329.5</c:v>
                </c:pt>
                <c:pt idx="620">
                  <c:v>330</c:v>
                </c:pt>
                <c:pt idx="621">
                  <c:v>330.5</c:v>
                </c:pt>
                <c:pt idx="622">
                  <c:v>331</c:v>
                </c:pt>
                <c:pt idx="623">
                  <c:v>331.5</c:v>
                </c:pt>
                <c:pt idx="624">
                  <c:v>332</c:v>
                </c:pt>
                <c:pt idx="625">
                  <c:v>332.5</c:v>
                </c:pt>
                <c:pt idx="626">
                  <c:v>333</c:v>
                </c:pt>
                <c:pt idx="627">
                  <c:v>333.5</c:v>
                </c:pt>
                <c:pt idx="628">
                  <c:v>334</c:v>
                </c:pt>
                <c:pt idx="629">
                  <c:v>334.5</c:v>
                </c:pt>
                <c:pt idx="630">
                  <c:v>335</c:v>
                </c:pt>
                <c:pt idx="631">
                  <c:v>335.5</c:v>
                </c:pt>
                <c:pt idx="632">
                  <c:v>336</c:v>
                </c:pt>
                <c:pt idx="633">
                  <c:v>336.5</c:v>
                </c:pt>
                <c:pt idx="634">
                  <c:v>337</c:v>
                </c:pt>
                <c:pt idx="635">
                  <c:v>337.5</c:v>
                </c:pt>
                <c:pt idx="636">
                  <c:v>338</c:v>
                </c:pt>
                <c:pt idx="637">
                  <c:v>338.5</c:v>
                </c:pt>
                <c:pt idx="638">
                  <c:v>339</c:v>
                </c:pt>
                <c:pt idx="639">
                  <c:v>339.5</c:v>
                </c:pt>
                <c:pt idx="640">
                  <c:v>340</c:v>
                </c:pt>
                <c:pt idx="641">
                  <c:v>340.5</c:v>
                </c:pt>
                <c:pt idx="642">
                  <c:v>341</c:v>
                </c:pt>
                <c:pt idx="643">
                  <c:v>341.5</c:v>
                </c:pt>
                <c:pt idx="644">
                  <c:v>342</c:v>
                </c:pt>
                <c:pt idx="645">
                  <c:v>342.5</c:v>
                </c:pt>
                <c:pt idx="646">
                  <c:v>343</c:v>
                </c:pt>
                <c:pt idx="647">
                  <c:v>343.5</c:v>
                </c:pt>
                <c:pt idx="648">
                  <c:v>344</c:v>
                </c:pt>
                <c:pt idx="649">
                  <c:v>344.5</c:v>
                </c:pt>
                <c:pt idx="650">
                  <c:v>345</c:v>
                </c:pt>
                <c:pt idx="651">
                  <c:v>345.5</c:v>
                </c:pt>
                <c:pt idx="652">
                  <c:v>346</c:v>
                </c:pt>
                <c:pt idx="653">
                  <c:v>346.5</c:v>
                </c:pt>
                <c:pt idx="654">
                  <c:v>347</c:v>
                </c:pt>
                <c:pt idx="655">
                  <c:v>347.5</c:v>
                </c:pt>
                <c:pt idx="656">
                  <c:v>348</c:v>
                </c:pt>
                <c:pt idx="657">
                  <c:v>348.5</c:v>
                </c:pt>
                <c:pt idx="658">
                  <c:v>349</c:v>
                </c:pt>
                <c:pt idx="659">
                  <c:v>349.5</c:v>
                </c:pt>
                <c:pt idx="660">
                  <c:v>350</c:v>
                </c:pt>
              </c:numCache>
            </c:numRef>
          </c:xVal>
          <c:yVal>
            <c:numRef>
              <c:f>'確認 Graph(Vin)'!$F$5:$F$665</c:f>
              <c:numCache>
                <c:formatCode>General</c:formatCode>
                <c:ptCount val="661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12</c:v>
                </c:pt>
                <c:pt idx="23">
                  <c:v>12</c:v>
                </c:pt>
                <c:pt idx="24">
                  <c:v>12</c:v>
                </c:pt>
                <c:pt idx="25">
                  <c:v>12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12</c:v>
                </c:pt>
                <c:pt idx="30">
                  <c:v>12</c:v>
                </c:pt>
                <c:pt idx="31">
                  <c:v>12</c:v>
                </c:pt>
                <c:pt idx="32">
                  <c:v>12</c:v>
                </c:pt>
                <c:pt idx="33">
                  <c:v>12</c:v>
                </c:pt>
                <c:pt idx="34">
                  <c:v>12</c:v>
                </c:pt>
                <c:pt idx="35">
                  <c:v>12</c:v>
                </c:pt>
                <c:pt idx="36">
                  <c:v>12</c:v>
                </c:pt>
                <c:pt idx="37">
                  <c:v>12</c:v>
                </c:pt>
                <c:pt idx="38">
                  <c:v>12</c:v>
                </c:pt>
                <c:pt idx="39">
                  <c:v>12</c:v>
                </c:pt>
                <c:pt idx="40">
                  <c:v>12</c:v>
                </c:pt>
                <c:pt idx="41">
                  <c:v>12</c:v>
                </c:pt>
                <c:pt idx="42">
                  <c:v>12</c:v>
                </c:pt>
                <c:pt idx="43">
                  <c:v>12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  <c:pt idx="47">
                  <c:v>12</c:v>
                </c:pt>
                <c:pt idx="48">
                  <c:v>12</c:v>
                </c:pt>
                <c:pt idx="49">
                  <c:v>12</c:v>
                </c:pt>
                <c:pt idx="50">
                  <c:v>12</c:v>
                </c:pt>
                <c:pt idx="51">
                  <c:v>12</c:v>
                </c:pt>
                <c:pt idx="52">
                  <c:v>12</c:v>
                </c:pt>
                <c:pt idx="53">
                  <c:v>12</c:v>
                </c:pt>
                <c:pt idx="54">
                  <c:v>12</c:v>
                </c:pt>
                <c:pt idx="55">
                  <c:v>12</c:v>
                </c:pt>
                <c:pt idx="56">
                  <c:v>12</c:v>
                </c:pt>
                <c:pt idx="57">
                  <c:v>12</c:v>
                </c:pt>
                <c:pt idx="58">
                  <c:v>12</c:v>
                </c:pt>
                <c:pt idx="59">
                  <c:v>12</c:v>
                </c:pt>
                <c:pt idx="60">
                  <c:v>12</c:v>
                </c:pt>
                <c:pt idx="61">
                  <c:v>12</c:v>
                </c:pt>
                <c:pt idx="62">
                  <c:v>12</c:v>
                </c:pt>
                <c:pt idx="63">
                  <c:v>12</c:v>
                </c:pt>
                <c:pt idx="64">
                  <c:v>12</c:v>
                </c:pt>
                <c:pt idx="65">
                  <c:v>12</c:v>
                </c:pt>
                <c:pt idx="66">
                  <c:v>12</c:v>
                </c:pt>
                <c:pt idx="67">
                  <c:v>12</c:v>
                </c:pt>
                <c:pt idx="68">
                  <c:v>12</c:v>
                </c:pt>
                <c:pt idx="69">
                  <c:v>12</c:v>
                </c:pt>
                <c:pt idx="70">
                  <c:v>12</c:v>
                </c:pt>
                <c:pt idx="71">
                  <c:v>12</c:v>
                </c:pt>
                <c:pt idx="72">
                  <c:v>12</c:v>
                </c:pt>
                <c:pt idx="73">
                  <c:v>12</c:v>
                </c:pt>
                <c:pt idx="74">
                  <c:v>12</c:v>
                </c:pt>
                <c:pt idx="75">
                  <c:v>12</c:v>
                </c:pt>
                <c:pt idx="76">
                  <c:v>12</c:v>
                </c:pt>
                <c:pt idx="77">
                  <c:v>12</c:v>
                </c:pt>
                <c:pt idx="78">
                  <c:v>12</c:v>
                </c:pt>
                <c:pt idx="79">
                  <c:v>12</c:v>
                </c:pt>
                <c:pt idx="80">
                  <c:v>12</c:v>
                </c:pt>
                <c:pt idx="81">
                  <c:v>12</c:v>
                </c:pt>
                <c:pt idx="82">
                  <c:v>12</c:v>
                </c:pt>
                <c:pt idx="83">
                  <c:v>12</c:v>
                </c:pt>
                <c:pt idx="84">
                  <c:v>12</c:v>
                </c:pt>
                <c:pt idx="85">
                  <c:v>12</c:v>
                </c:pt>
                <c:pt idx="86">
                  <c:v>12</c:v>
                </c:pt>
                <c:pt idx="87">
                  <c:v>12</c:v>
                </c:pt>
                <c:pt idx="88">
                  <c:v>12</c:v>
                </c:pt>
                <c:pt idx="89">
                  <c:v>12</c:v>
                </c:pt>
                <c:pt idx="90">
                  <c:v>12</c:v>
                </c:pt>
                <c:pt idx="91">
                  <c:v>12</c:v>
                </c:pt>
                <c:pt idx="92">
                  <c:v>12</c:v>
                </c:pt>
                <c:pt idx="93">
                  <c:v>12</c:v>
                </c:pt>
                <c:pt idx="94">
                  <c:v>12</c:v>
                </c:pt>
                <c:pt idx="95">
                  <c:v>12</c:v>
                </c:pt>
                <c:pt idx="96">
                  <c:v>12</c:v>
                </c:pt>
                <c:pt idx="97">
                  <c:v>12</c:v>
                </c:pt>
                <c:pt idx="98">
                  <c:v>12</c:v>
                </c:pt>
                <c:pt idx="99">
                  <c:v>12</c:v>
                </c:pt>
                <c:pt idx="100">
                  <c:v>12</c:v>
                </c:pt>
                <c:pt idx="101">
                  <c:v>12</c:v>
                </c:pt>
                <c:pt idx="102">
                  <c:v>12</c:v>
                </c:pt>
                <c:pt idx="103">
                  <c:v>12</c:v>
                </c:pt>
                <c:pt idx="104">
                  <c:v>12</c:v>
                </c:pt>
                <c:pt idx="105">
                  <c:v>12</c:v>
                </c:pt>
                <c:pt idx="106">
                  <c:v>12</c:v>
                </c:pt>
                <c:pt idx="107">
                  <c:v>12</c:v>
                </c:pt>
                <c:pt idx="108">
                  <c:v>12</c:v>
                </c:pt>
                <c:pt idx="109">
                  <c:v>12</c:v>
                </c:pt>
                <c:pt idx="110">
                  <c:v>12</c:v>
                </c:pt>
                <c:pt idx="111">
                  <c:v>12</c:v>
                </c:pt>
                <c:pt idx="112">
                  <c:v>12</c:v>
                </c:pt>
                <c:pt idx="113">
                  <c:v>12</c:v>
                </c:pt>
                <c:pt idx="114">
                  <c:v>12</c:v>
                </c:pt>
                <c:pt idx="115">
                  <c:v>12</c:v>
                </c:pt>
                <c:pt idx="116">
                  <c:v>12</c:v>
                </c:pt>
                <c:pt idx="117">
                  <c:v>12</c:v>
                </c:pt>
                <c:pt idx="118">
                  <c:v>12</c:v>
                </c:pt>
                <c:pt idx="119">
                  <c:v>12</c:v>
                </c:pt>
                <c:pt idx="120">
                  <c:v>12</c:v>
                </c:pt>
                <c:pt idx="121">
                  <c:v>12</c:v>
                </c:pt>
                <c:pt idx="122">
                  <c:v>12</c:v>
                </c:pt>
                <c:pt idx="123">
                  <c:v>12</c:v>
                </c:pt>
                <c:pt idx="124">
                  <c:v>12</c:v>
                </c:pt>
                <c:pt idx="125">
                  <c:v>12</c:v>
                </c:pt>
                <c:pt idx="126">
                  <c:v>12</c:v>
                </c:pt>
                <c:pt idx="127">
                  <c:v>12</c:v>
                </c:pt>
                <c:pt idx="128">
                  <c:v>12</c:v>
                </c:pt>
                <c:pt idx="129">
                  <c:v>12</c:v>
                </c:pt>
                <c:pt idx="130">
                  <c:v>12</c:v>
                </c:pt>
                <c:pt idx="131">
                  <c:v>12</c:v>
                </c:pt>
                <c:pt idx="132">
                  <c:v>12</c:v>
                </c:pt>
                <c:pt idx="133">
                  <c:v>12</c:v>
                </c:pt>
                <c:pt idx="134">
                  <c:v>12</c:v>
                </c:pt>
                <c:pt idx="135">
                  <c:v>12</c:v>
                </c:pt>
                <c:pt idx="136">
                  <c:v>12</c:v>
                </c:pt>
                <c:pt idx="137">
                  <c:v>12</c:v>
                </c:pt>
                <c:pt idx="138">
                  <c:v>12</c:v>
                </c:pt>
                <c:pt idx="139">
                  <c:v>12</c:v>
                </c:pt>
                <c:pt idx="140">
                  <c:v>12</c:v>
                </c:pt>
                <c:pt idx="141">
                  <c:v>12</c:v>
                </c:pt>
                <c:pt idx="142">
                  <c:v>12</c:v>
                </c:pt>
                <c:pt idx="143">
                  <c:v>12</c:v>
                </c:pt>
                <c:pt idx="144">
                  <c:v>12</c:v>
                </c:pt>
                <c:pt idx="145">
                  <c:v>12</c:v>
                </c:pt>
                <c:pt idx="146">
                  <c:v>12</c:v>
                </c:pt>
                <c:pt idx="147">
                  <c:v>12</c:v>
                </c:pt>
                <c:pt idx="148">
                  <c:v>12</c:v>
                </c:pt>
                <c:pt idx="149">
                  <c:v>12</c:v>
                </c:pt>
                <c:pt idx="150">
                  <c:v>12</c:v>
                </c:pt>
                <c:pt idx="151">
                  <c:v>12</c:v>
                </c:pt>
                <c:pt idx="152">
                  <c:v>12</c:v>
                </c:pt>
                <c:pt idx="153">
                  <c:v>12</c:v>
                </c:pt>
                <c:pt idx="154">
                  <c:v>12</c:v>
                </c:pt>
                <c:pt idx="155">
                  <c:v>12</c:v>
                </c:pt>
                <c:pt idx="156">
                  <c:v>12</c:v>
                </c:pt>
                <c:pt idx="157">
                  <c:v>12</c:v>
                </c:pt>
                <c:pt idx="158">
                  <c:v>12</c:v>
                </c:pt>
                <c:pt idx="159">
                  <c:v>12</c:v>
                </c:pt>
                <c:pt idx="160">
                  <c:v>12</c:v>
                </c:pt>
                <c:pt idx="161">
                  <c:v>12</c:v>
                </c:pt>
                <c:pt idx="162">
                  <c:v>12</c:v>
                </c:pt>
                <c:pt idx="163">
                  <c:v>12</c:v>
                </c:pt>
                <c:pt idx="164">
                  <c:v>12</c:v>
                </c:pt>
                <c:pt idx="165">
                  <c:v>12</c:v>
                </c:pt>
                <c:pt idx="166">
                  <c:v>12</c:v>
                </c:pt>
                <c:pt idx="167">
                  <c:v>12</c:v>
                </c:pt>
                <c:pt idx="168">
                  <c:v>12</c:v>
                </c:pt>
                <c:pt idx="169">
                  <c:v>12</c:v>
                </c:pt>
                <c:pt idx="170">
                  <c:v>12</c:v>
                </c:pt>
                <c:pt idx="171">
                  <c:v>12</c:v>
                </c:pt>
                <c:pt idx="172">
                  <c:v>12</c:v>
                </c:pt>
                <c:pt idx="173">
                  <c:v>12</c:v>
                </c:pt>
                <c:pt idx="174">
                  <c:v>12</c:v>
                </c:pt>
                <c:pt idx="175">
                  <c:v>12</c:v>
                </c:pt>
                <c:pt idx="176">
                  <c:v>12</c:v>
                </c:pt>
                <c:pt idx="177">
                  <c:v>12</c:v>
                </c:pt>
                <c:pt idx="178">
                  <c:v>12</c:v>
                </c:pt>
                <c:pt idx="179">
                  <c:v>12</c:v>
                </c:pt>
                <c:pt idx="180">
                  <c:v>12</c:v>
                </c:pt>
                <c:pt idx="181">
                  <c:v>12</c:v>
                </c:pt>
                <c:pt idx="182">
                  <c:v>12</c:v>
                </c:pt>
                <c:pt idx="183">
                  <c:v>12</c:v>
                </c:pt>
                <c:pt idx="184">
                  <c:v>12</c:v>
                </c:pt>
                <c:pt idx="185">
                  <c:v>12</c:v>
                </c:pt>
                <c:pt idx="186">
                  <c:v>12</c:v>
                </c:pt>
                <c:pt idx="187">
                  <c:v>12</c:v>
                </c:pt>
                <c:pt idx="188">
                  <c:v>12</c:v>
                </c:pt>
                <c:pt idx="189">
                  <c:v>12</c:v>
                </c:pt>
                <c:pt idx="190">
                  <c:v>12</c:v>
                </c:pt>
                <c:pt idx="191">
                  <c:v>12</c:v>
                </c:pt>
                <c:pt idx="192">
                  <c:v>12</c:v>
                </c:pt>
                <c:pt idx="193">
                  <c:v>12</c:v>
                </c:pt>
                <c:pt idx="194">
                  <c:v>12</c:v>
                </c:pt>
                <c:pt idx="195">
                  <c:v>12</c:v>
                </c:pt>
                <c:pt idx="196">
                  <c:v>12</c:v>
                </c:pt>
                <c:pt idx="197">
                  <c:v>12</c:v>
                </c:pt>
                <c:pt idx="198">
                  <c:v>12</c:v>
                </c:pt>
                <c:pt idx="199">
                  <c:v>12</c:v>
                </c:pt>
                <c:pt idx="200">
                  <c:v>12</c:v>
                </c:pt>
                <c:pt idx="201">
                  <c:v>12</c:v>
                </c:pt>
                <c:pt idx="202">
                  <c:v>12</c:v>
                </c:pt>
                <c:pt idx="203">
                  <c:v>12</c:v>
                </c:pt>
                <c:pt idx="204">
                  <c:v>12</c:v>
                </c:pt>
                <c:pt idx="205">
                  <c:v>12</c:v>
                </c:pt>
                <c:pt idx="206">
                  <c:v>12</c:v>
                </c:pt>
                <c:pt idx="207">
                  <c:v>12</c:v>
                </c:pt>
                <c:pt idx="208">
                  <c:v>12</c:v>
                </c:pt>
                <c:pt idx="209">
                  <c:v>12</c:v>
                </c:pt>
                <c:pt idx="210">
                  <c:v>12</c:v>
                </c:pt>
                <c:pt idx="211">
                  <c:v>12</c:v>
                </c:pt>
                <c:pt idx="212">
                  <c:v>12</c:v>
                </c:pt>
                <c:pt idx="213">
                  <c:v>12</c:v>
                </c:pt>
                <c:pt idx="214">
                  <c:v>12</c:v>
                </c:pt>
                <c:pt idx="215">
                  <c:v>12</c:v>
                </c:pt>
                <c:pt idx="216">
                  <c:v>12</c:v>
                </c:pt>
                <c:pt idx="217">
                  <c:v>12</c:v>
                </c:pt>
                <c:pt idx="218">
                  <c:v>12</c:v>
                </c:pt>
                <c:pt idx="219">
                  <c:v>12</c:v>
                </c:pt>
                <c:pt idx="220">
                  <c:v>12</c:v>
                </c:pt>
                <c:pt idx="221">
                  <c:v>12</c:v>
                </c:pt>
                <c:pt idx="222">
                  <c:v>12</c:v>
                </c:pt>
                <c:pt idx="223">
                  <c:v>12</c:v>
                </c:pt>
                <c:pt idx="224">
                  <c:v>12</c:v>
                </c:pt>
                <c:pt idx="225">
                  <c:v>12</c:v>
                </c:pt>
                <c:pt idx="226">
                  <c:v>12</c:v>
                </c:pt>
                <c:pt idx="227">
                  <c:v>12</c:v>
                </c:pt>
                <c:pt idx="228">
                  <c:v>12</c:v>
                </c:pt>
                <c:pt idx="229">
                  <c:v>12</c:v>
                </c:pt>
                <c:pt idx="230">
                  <c:v>12</c:v>
                </c:pt>
                <c:pt idx="231">
                  <c:v>12</c:v>
                </c:pt>
                <c:pt idx="232">
                  <c:v>12</c:v>
                </c:pt>
                <c:pt idx="233">
                  <c:v>12</c:v>
                </c:pt>
                <c:pt idx="234">
                  <c:v>12</c:v>
                </c:pt>
                <c:pt idx="235">
                  <c:v>12</c:v>
                </c:pt>
                <c:pt idx="236">
                  <c:v>12</c:v>
                </c:pt>
                <c:pt idx="237">
                  <c:v>12</c:v>
                </c:pt>
                <c:pt idx="238">
                  <c:v>12</c:v>
                </c:pt>
                <c:pt idx="239">
                  <c:v>12</c:v>
                </c:pt>
                <c:pt idx="240">
                  <c:v>12</c:v>
                </c:pt>
                <c:pt idx="241">
                  <c:v>12</c:v>
                </c:pt>
                <c:pt idx="242">
                  <c:v>12</c:v>
                </c:pt>
                <c:pt idx="243">
                  <c:v>12</c:v>
                </c:pt>
                <c:pt idx="244">
                  <c:v>12</c:v>
                </c:pt>
                <c:pt idx="245">
                  <c:v>12</c:v>
                </c:pt>
                <c:pt idx="246">
                  <c:v>12</c:v>
                </c:pt>
                <c:pt idx="247">
                  <c:v>12</c:v>
                </c:pt>
                <c:pt idx="248">
                  <c:v>12</c:v>
                </c:pt>
                <c:pt idx="249">
                  <c:v>12</c:v>
                </c:pt>
                <c:pt idx="250">
                  <c:v>12</c:v>
                </c:pt>
                <c:pt idx="251">
                  <c:v>12</c:v>
                </c:pt>
                <c:pt idx="252">
                  <c:v>12</c:v>
                </c:pt>
                <c:pt idx="253">
                  <c:v>12</c:v>
                </c:pt>
                <c:pt idx="254">
                  <c:v>12</c:v>
                </c:pt>
                <c:pt idx="255">
                  <c:v>12</c:v>
                </c:pt>
                <c:pt idx="256">
                  <c:v>12</c:v>
                </c:pt>
                <c:pt idx="257">
                  <c:v>12</c:v>
                </c:pt>
                <c:pt idx="258">
                  <c:v>12</c:v>
                </c:pt>
                <c:pt idx="259">
                  <c:v>12</c:v>
                </c:pt>
                <c:pt idx="260">
                  <c:v>12</c:v>
                </c:pt>
                <c:pt idx="261">
                  <c:v>12</c:v>
                </c:pt>
                <c:pt idx="262">
                  <c:v>12</c:v>
                </c:pt>
                <c:pt idx="263">
                  <c:v>12</c:v>
                </c:pt>
                <c:pt idx="264">
                  <c:v>12</c:v>
                </c:pt>
                <c:pt idx="265">
                  <c:v>12</c:v>
                </c:pt>
                <c:pt idx="266">
                  <c:v>12</c:v>
                </c:pt>
                <c:pt idx="267">
                  <c:v>12</c:v>
                </c:pt>
                <c:pt idx="268">
                  <c:v>12</c:v>
                </c:pt>
                <c:pt idx="269">
                  <c:v>12</c:v>
                </c:pt>
                <c:pt idx="270">
                  <c:v>12</c:v>
                </c:pt>
                <c:pt idx="271">
                  <c:v>12</c:v>
                </c:pt>
                <c:pt idx="272">
                  <c:v>12</c:v>
                </c:pt>
                <c:pt idx="273">
                  <c:v>12</c:v>
                </c:pt>
                <c:pt idx="274">
                  <c:v>12</c:v>
                </c:pt>
                <c:pt idx="275">
                  <c:v>12</c:v>
                </c:pt>
                <c:pt idx="276">
                  <c:v>12</c:v>
                </c:pt>
                <c:pt idx="277">
                  <c:v>12</c:v>
                </c:pt>
                <c:pt idx="278">
                  <c:v>12</c:v>
                </c:pt>
                <c:pt idx="279">
                  <c:v>12</c:v>
                </c:pt>
                <c:pt idx="280">
                  <c:v>12</c:v>
                </c:pt>
                <c:pt idx="281">
                  <c:v>12</c:v>
                </c:pt>
                <c:pt idx="282">
                  <c:v>12</c:v>
                </c:pt>
                <c:pt idx="283">
                  <c:v>12</c:v>
                </c:pt>
                <c:pt idx="284">
                  <c:v>12</c:v>
                </c:pt>
                <c:pt idx="285">
                  <c:v>12</c:v>
                </c:pt>
                <c:pt idx="286">
                  <c:v>12</c:v>
                </c:pt>
                <c:pt idx="287">
                  <c:v>12</c:v>
                </c:pt>
                <c:pt idx="288">
                  <c:v>12</c:v>
                </c:pt>
                <c:pt idx="289">
                  <c:v>12</c:v>
                </c:pt>
                <c:pt idx="290">
                  <c:v>12</c:v>
                </c:pt>
                <c:pt idx="291">
                  <c:v>12</c:v>
                </c:pt>
                <c:pt idx="292">
                  <c:v>12</c:v>
                </c:pt>
                <c:pt idx="293">
                  <c:v>12</c:v>
                </c:pt>
                <c:pt idx="294">
                  <c:v>12</c:v>
                </c:pt>
                <c:pt idx="295">
                  <c:v>12</c:v>
                </c:pt>
                <c:pt idx="296">
                  <c:v>12</c:v>
                </c:pt>
                <c:pt idx="297">
                  <c:v>12</c:v>
                </c:pt>
                <c:pt idx="298">
                  <c:v>12</c:v>
                </c:pt>
                <c:pt idx="299">
                  <c:v>12</c:v>
                </c:pt>
                <c:pt idx="300">
                  <c:v>12</c:v>
                </c:pt>
                <c:pt idx="301">
                  <c:v>12</c:v>
                </c:pt>
                <c:pt idx="302">
                  <c:v>12</c:v>
                </c:pt>
                <c:pt idx="303">
                  <c:v>12</c:v>
                </c:pt>
                <c:pt idx="304">
                  <c:v>12</c:v>
                </c:pt>
                <c:pt idx="305">
                  <c:v>12</c:v>
                </c:pt>
                <c:pt idx="306">
                  <c:v>12</c:v>
                </c:pt>
                <c:pt idx="307">
                  <c:v>12</c:v>
                </c:pt>
                <c:pt idx="308">
                  <c:v>12</c:v>
                </c:pt>
                <c:pt idx="309">
                  <c:v>12</c:v>
                </c:pt>
                <c:pt idx="310">
                  <c:v>12</c:v>
                </c:pt>
                <c:pt idx="311">
                  <c:v>12</c:v>
                </c:pt>
                <c:pt idx="312">
                  <c:v>12</c:v>
                </c:pt>
                <c:pt idx="313">
                  <c:v>12</c:v>
                </c:pt>
                <c:pt idx="314">
                  <c:v>12</c:v>
                </c:pt>
                <c:pt idx="315">
                  <c:v>12</c:v>
                </c:pt>
                <c:pt idx="316">
                  <c:v>12</c:v>
                </c:pt>
                <c:pt idx="317">
                  <c:v>12</c:v>
                </c:pt>
                <c:pt idx="318">
                  <c:v>12</c:v>
                </c:pt>
                <c:pt idx="319">
                  <c:v>12</c:v>
                </c:pt>
                <c:pt idx="320">
                  <c:v>12</c:v>
                </c:pt>
                <c:pt idx="321">
                  <c:v>12</c:v>
                </c:pt>
                <c:pt idx="322">
                  <c:v>12</c:v>
                </c:pt>
                <c:pt idx="323">
                  <c:v>12</c:v>
                </c:pt>
                <c:pt idx="324">
                  <c:v>12</c:v>
                </c:pt>
                <c:pt idx="325">
                  <c:v>12</c:v>
                </c:pt>
                <c:pt idx="326">
                  <c:v>12</c:v>
                </c:pt>
                <c:pt idx="327">
                  <c:v>12</c:v>
                </c:pt>
                <c:pt idx="328">
                  <c:v>12</c:v>
                </c:pt>
                <c:pt idx="329">
                  <c:v>12</c:v>
                </c:pt>
                <c:pt idx="330">
                  <c:v>12</c:v>
                </c:pt>
                <c:pt idx="331">
                  <c:v>12</c:v>
                </c:pt>
                <c:pt idx="332">
                  <c:v>12</c:v>
                </c:pt>
                <c:pt idx="333">
                  <c:v>12</c:v>
                </c:pt>
                <c:pt idx="334">
                  <c:v>12</c:v>
                </c:pt>
                <c:pt idx="335">
                  <c:v>12</c:v>
                </c:pt>
                <c:pt idx="336">
                  <c:v>12</c:v>
                </c:pt>
                <c:pt idx="337">
                  <c:v>12</c:v>
                </c:pt>
                <c:pt idx="338">
                  <c:v>12</c:v>
                </c:pt>
                <c:pt idx="339">
                  <c:v>12</c:v>
                </c:pt>
                <c:pt idx="340">
                  <c:v>12</c:v>
                </c:pt>
                <c:pt idx="341">
                  <c:v>12</c:v>
                </c:pt>
                <c:pt idx="342">
                  <c:v>12</c:v>
                </c:pt>
                <c:pt idx="343">
                  <c:v>12</c:v>
                </c:pt>
                <c:pt idx="344">
                  <c:v>12</c:v>
                </c:pt>
                <c:pt idx="345">
                  <c:v>12</c:v>
                </c:pt>
                <c:pt idx="346">
                  <c:v>12</c:v>
                </c:pt>
                <c:pt idx="347">
                  <c:v>12</c:v>
                </c:pt>
                <c:pt idx="348">
                  <c:v>12</c:v>
                </c:pt>
                <c:pt idx="349">
                  <c:v>12</c:v>
                </c:pt>
                <c:pt idx="350">
                  <c:v>12</c:v>
                </c:pt>
                <c:pt idx="351">
                  <c:v>12</c:v>
                </c:pt>
                <c:pt idx="352">
                  <c:v>12</c:v>
                </c:pt>
                <c:pt idx="353">
                  <c:v>12</c:v>
                </c:pt>
                <c:pt idx="354">
                  <c:v>12</c:v>
                </c:pt>
                <c:pt idx="355">
                  <c:v>12</c:v>
                </c:pt>
                <c:pt idx="356">
                  <c:v>12</c:v>
                </c:pt>
                <c:pt idx="357">
                  <c:v>12</c:v>
                </c:pt>
                <c:pt idx="358">
                  <c:v>12</c:v>
                </c:pt>
                <c:pt idx="359">
                  <c:v>12</c:v>
                </c:pt>
                <c:pt idx="360">
                  <c:v>12</c:v>
                </c:pt>
                <c:pt idx="361">
                  <c:v>12</c:v>
                </c:pt>
                <c:pt idx="362">
                  <c:v>12</c:v>
                </c:pt>
                <c:pt idx="363">
                  <c:v>12</c:v>
                </c:pt>
                <c:pt idx="364">
                  <c:v>12</c:v>
                </c:pt>
                <c:pt idx="365">
                  <c:v>12</c:v>
                </c:pt>
                <c:pt idx="366">
                  <c:v>12</c:v>
                </c:pt>
                <c:pt idx="367">
                  <c:v>12</c:v>
                </c:pt>
                <c:pt idx="368">
                  <c:v>12</c:v>
                </c:pt>
                <c:pt idx="369">
                  <c:v>12</c:v>
                </c:pt>
                <c:pt idx="370">
                  <c:v>12</c:v>
                </c:pt>
                <c:pt idx="371">
                  <c:v>12</c:v>
                </c:pt>
                <c:pt idx="372">
                  <c:v>12</c:v>
                </c:pt>
                <c:pt idx="373">
                  <c:v>12</c:v>
                </c:pt>
                <c:pt idx="374">
                  <c:v>12</c:v>
                </c:pt>
                <c:pt idx="375">
                  <c:v>12</c:v>
                </c:pt>
                <c:pt idx="376">
                  <c:v>12</c:v>
                </c:pt>
                <c:pt idx="377">
                  <c:v>12</c:v>
                </c:pt>
                <c:pt idx="378">
                  <c:v>12</c:v>
                </c:pt>
                <c:pt idx="379">
                  <c:v>12</c:v>
                </c:pt>
                <c:pt idx="380">
                  <c:v>12</c:v>
                </c:pt>
                <c:pt idx="381">
                  <c:v>12</c:v>
                </c:pt>
                <c:pt idx="382">
                  <c:v>12</c:v>
                </c:pt>
                <c:pt idx="383">
                  <c:v>12</c:v>
                </c:pt>
                <c:pt idx="384">
                  <c:v>12</c:v>
                </c:pt>
                <c:pt idx="385">
                  <c:v>12</c:v>
                </c:pt>
                <c:pt idx="386">
                  <c:v>12</c:v>
                </c:pt>
                <c:pt idx="387">
                  <c:v>12</c:v>
                </c:pt>
                <c:pt idx="388">
                  <c:v>12</c:v>
                </c:pt>
                <c:pt idx="389">
                  <c:v>12</c:v>
                </c:pt>
                <c:pt idx="390">
                  <c:v>12</c:v>
                </c:pt>
                <c:pt idx="391">
                  <c:v>12</c:v>
                </c:pt>
                <c:pt idx="392">
                  <c:v>12</c:v>
                </c:pt>
                <c:pt idx="393">
                  <c:v>12</c:v>
                </c:pt>
                <c:pt idx="394">
                  <c:v>12</c:v>
                </c:pt>
                <c:pt idx="395">
                  <c:v>12</c:v>
                </c:pt>
                <c:pt idx="396">
                  <c:v>12</c:v>
                </c:pt>
                <c:pt idx="397">
                  <c:v>12</c:v>
                </c:pt>
                <c:pt idx="398">
                  <c:v>12</c:v>
                </c:pt>
                <c:pt idx="399">
                  <c:v>12</c:v>
                </c:pt>
                <c:pt idx="400">
                  <c:v>12</c:v>
                </c:pt>
                <c:pt idx="401">
                  <c:v>12</c:v>
                </c:pt>
                <c:pt idx="402">
                  <c:v>12</c:v>
                </c:pt>
                <c:pt idx="403">
                  <c:v>12</c:v>
                </c:pt>
                <c:pt idx="404">
                  <c:v>12</c:v>
                </c:pt>
                <c:pt idx="405">
                  <c:v>12</c:v>
                </c:pt>
                <c:pt idx="406">
                  <c:v>12</c:v>
                </c:pt>
                <c:pt idx="407">
                  <c:v>12</c:v>
                </c:pt>
                <c:pt idx="408">
                  <c:v>12</c:v>
                </c:pt>
                <c:pt idx="409">
                  <c:v>12</c:v>
                </c:pt>
                <c:pt idx="410">
                  <c:v>12</c:v>
                </c:pt>
                <c:pt idx="411">
                  <c:v>12</c:v>
                </c:pt>
                <c:pt idx="412">
                  <c:v>12</c:v>
                </c:pt>
                <c:pt idx="413">
                  <c:v>12</c:v>
                </c:pt>
                <c:pt idx="414">
                  <c:v>12</c:v>
                </c:pt>
                <c:pt idx="415">
                  <c:v>12</c:v>
                </c:pt>
                <c:pt idx="416">
                  <c:v>12</c:v>
                </c:pt>
                <c:pt idx="417">
                  <c:v>12</c:v>
                </c:pt>
                <c:pt idx="418">
                  <c:v>12</c:v>
                </c:pt>
                <c:pt idx="419">
                  <c:v>12</c:v>
                </c:pt>
                <c:pt idx="420">
                  <c:v>12</c:v>
                </c:pt>
                <c:pt idx="421">
                  <c:v>12</c:v>
                </c:pt>
                <c:pt idx="422">
                  <c:v>12</c:v>
                </c:pt>
                <c:pt idx="423">
                  <c:v>12</c:v>
                </c:pt>
                <c:pt idx="424">
                  <c:v>12</c:v>
                </c:pt>
                <c:pt idx="425">
                  <c:v>12</c:v>
                </c:pt>
                <c:pt idx="426">
                  <c:v>12</c:v>
                </c:pt>
                <c:pt idx="427">
                  <c:v>12</c:v>
                </c:pt>
                <c:pt idx="428">
                  <c:v>12</c:v>
                </c:pt>
                <c:pt idx="429">
                  <c:v>12</c:v>
                </c:pt>
                <c:pt idx="430">
                  <c:v>12</c:v>
                </c:pt>
                <c:pt idx="431">
                  <c:v>12</c:v>
                </c:pt>
                <c:pt idx="432">
                  <c:v>12</c:v>
                </c:pt>
                <c:pt idx="433">
                  <c:v>12</c:v>
                </c:pt>
                <c:pt idx="434">
                  <c:v>12</c:v>
                </c:pt>
                <c:pt idx="435">
                  <c:v>12</c:v>
                </c:pt>
                <c:pt idx="436">
                  <c:v>12</c:v>
                </c:pt>
                <c:pt idx="437">
                  <c:v>12</c:v>
                </c:pt>
                <c:pt idx="438">
                  <c:v>12</c:v>
                </c:pt>
                <c:pt idx="439">
                  <c:v>12</c:v>
                </c:pt>
                <c:pt idx="440">
                  <c:v>12</c:v>
                </c:pt>
                <c:pt idx="441">
                  <c:v>12</c:v>
                </c:pt>
                <c:pt idx="442">
                  <c:v>12</c:v>
                </c:pt>
                <c:pt idx="443">
                  <c:v>12</c:v>
                </c:pt>
                <c:pt idx="444">
                  <c:v>12</c:v>
                </c:pt>
                <c:pt idx="445">
                  <c:v>12</c:v>
                </c:pt>
                <c:pt idx="446">
                  <c:v>12</c:v>
                </c:pt>
                <c:pt idx="447">
                  <c:v>12</c:v>
                </c:pt>
                <c:pt idx="448">
                  <c:v>12</c:v>
                </c:pt>
                <c:pt idx="449">
                  <c:v>12</c:v>
                </c:pt>
                <c:pt idx="450">
                  <c:v>12</c:v>
                </c:pt>
                <c:pt idx="451">
                  <c:v>12</c:v>
                </c:pt>
                <c:pt idx="452">
                  <c:v>12</c:v>
                </c:pt>
                <c:pt idx="453">
                  <c:v>12</c:v>
                </c:pt>
                <c:pt idx="454">
                  <c:v>12</c:v>
                </c:pt>
                <c:pt idx="455">
                  <c:v>12</c:v>
                </c:pt>
                <c:pt idx="456">
                  <c:v>12</c:v>
                </c:pt>
                <c:pt idx="457">
                  <c:v>12</c:v>
                </c:pt>
                <c:pt idx="458">
                  <c:v>12</c:v>
                </c:pt>
                <c:pt idx="459">
                  <c:v>12</c:v>
                </c:pt>
                <c:pt idx="460">
                  <c:v>12</c:v>
                </c:pt>
                <c:pt idx="461">
                  <c:v>12</c:v>
                </c:pt>
                <c:pt idx="462">
                  <c:v>12</c:v>
                </c:pt>
                <c:pt idx="463">
                  <c:v>12</c:v>
                </c:pt>
                <c:pt idx="464">
                  <c:v>12</c:v>
                </c:pt>
                <c:pt idx="465">
                  <c:v>12</c:v>
                </c:pt>
                <c:pt idx="466">
                  <c:v>12</c:v>
                </c:pt>
                <c:pt idx="467">
                  <c:v>12</c:v>
                </c:pt>
                <c:pt idx="468">
                  <c:v>12</c:v>
                </c:pt>
                <c:pt idx="469">
                  <c:v>12</c:v>
                </c:pt>
                <c:pt idx="470">
                  <c:v>12</c:v>
                </c:pt>
                <c:pt idx="471">
                  <c:v>12</c:v>
                </c:pt>
                <c:pt idx="472">
                  <c:v>12</c:v>
                </c:pt>
                <c:pt idx="473">
                  <c:v>12</c:v>
                </c:pt>
                <c:pt idx="474">
                  <c:v>12</c:v>
                </c:pt>
                <c:pt idx="475">
                  <c:v>12</c:v>
                </c:pt>
                <c:pt idx="476">
                  <c:v>12</c:v>
                </c:pt>
                <c:pt idx="477">
                  <c:v>12</c:v>
                </c:pt>
                <c:pt idx="478">
                  <c:v>12</c:v>
                </c:pt>
                <c:pt idx="479">
                  <c:v>12</c:v>
                </c:pt>
                <c:pt idx="480">
                  <c:v>12</c:v>
                </c:pt>
                <c:pt idx="481">
                  <c:v>12</c:v>
                </c:pt>
                <c:pt idx="482">
                  <c:v>12</c:v>
                </c:pt>
                <c:pt idx="483">
                  <c:v>12</c:v>
                </c:pt>
                <c:pt idx="484">
                  <c:v>12</c:v>
                </c:pt>
                <c:pt idx="485">
                  <c:v>12</c:v>
                </c:pt>
                <c:pt idx="486">
                  <c:v>12</c:v>
                </c:pt>
                <c:pt idx="487">
                  <c:v>12</c:v>
                </c:pt>
                <c:pt idx="488">
                  <c:v>12</c:v>
                </c:pt>
                <c:pt idx="489">
                  <c:v>12</c:v>
                </c:pt>
                <c:pt idx="490">
                  <c:v>12</c:v>
                </c:pt>
                <c:pt idx="491">
                  <c:v>12</c:v>
                </c:pt>
                <c:pt idx="492">
                  <c:v>12</c:v>
                </c:pt>
                <c:pt idx="493">
                  <c:v>12</c:v>
                </c:pt>
                <c:pt idx="494">
                  <c:v>12</c:v>
                </c:pt>
                <c:pt idx="495">
                  <c:v>12</c:v>
                </c:pt>
                <c:pt idx="496">
                  <c:v>12</c:v>
                </c:pt>
                <c:pt idx="497">
                  <c:v>12</c:v>
                </c:pt>
                <c:pt idx="498">
                  <c:v>12</c:v>
                </c:pt>
                <c:pt idx="499">
                  <c:v>12</c:v>
                </c:pt>
                <c:pt idx="500">
                  <c:v>12</c:v>
                </c:pt>
                <c:pt idx="501">
                  <c:v>12</c:v>
                </c:pt>
                <c:pt idx="502">
                  <c:v>12</c:v>
                </c:pt>
                <c:pt idx="503">
                  <c:v>12</c:v>
                </c:pt>
                <c:pt idx="504">
                  <c:v>12</c:v>
                </c:pt>
                <c:pt idx="505">
                  <c:v>12</c:v>
                </c:pt>
                <c:pt idx="506">
                  <c:v>12</c:v>
                </c:pt>
                <c:pt idx="507">
                  <c:v>12</c:v>
                </c:pt>
                <c:pt idx="508">
                  <c:v>12</c:v>
                </c:pt>
                <c:pt idx="509">
                  <c:v>12</c:v>
                </c:pt>
                <c:pt idx="510">
                  <c:v>12</c:v>
                </c:pt>
                <c:pt idx="511">
                  <c:v>12</c:v>
                </c:pt>
                <c:pt idx="512">
                  <c:v>12</c:v>
                </c:pt>
                <c:pt idx="513">
                  <c:v>12</c:v>
                </c:pt>
                <c:pt idx="514">
                  <c:v>12</c:v>
                </c:pt>
                <c:pt idx="515">
                  <c:v>12</c:v>
                </c:pt>
                <c:pt idx="516">
                  <c:v>12</c:v>
                </c:pt>
                <c:pt idx="517">
                  <c:v>12</c:v>
                </c:pt>
                <c:pt idx="518">
                  <c:v>12</c:v>
                </c:pt>
                <c:pt idx="519">
                  <c:v>12</c:v>
                </c:pt>
                <c:pt idx="520">
                  <c:v>12</c:v>
                </c:pt>
                <c:pt idx="521">
                  <c:v>12</c:v>
                </c:pt>
                <c:pt idx="522">
                  <c:v>12</c:v>
                </c:pt>
                <c:pt idx="523">
                  <c:v>12</c:v>
                </c:pt>
                <c:pt idx="524">
                  <c:v>12</c:v>
                </c:pt>
                <c:pt idx="525">
                  <c:v>12</c:v>
                </c:pt>
                <c:pt idx="526">
                  <c:v>12</c:v>
                </c:pt>
                <c:pt idx="527">
                  <c:v>12</c:v>
                </c:pt>
                <c:pt idx="528">
                  <c:v>12</c:v>
                </c:pt>
                <c:pt idx="529">
                  <c:v>12</c:v>
                </c:pt>
                <c:pt idx="530">
                  <c:v>12</c:v>
                </c:pt>
                <c:pt idx="531">
                  <c:v>12</c:v>
                </c:pt>
                <c:pt idx="532">
                  <c:v>12</c:v>
                </c:pt>
                <c:pt idx="533">
                  <c:v>12</c:v>
                </c:pt>
                <c:pt idx="534">
                  <c:v>12</c:v>
                </c:pt>
                <c:pt idx="535">
                  <c:v>12</c:v>
                </c:pt>
                <c:pt idx="536">
                  <c:v>12</c:v>
                </c:pt>
                <c:pt idx="537">
                  <c:v>12</c:v>
                </c:pt>
                <c:pt idx="538">
                  <c:v>12</c:v>
                </c:pt>
                <c:pt idx="539">
                  <c:v>12</c:v>
                </c:pt>
                <c:pt idx="540">
                  <c:v>12</c:v>
                </c:pt>
                <c:pt idx="541">
                  <c:v>12</c:v>
                </c:pt>
                <c:pt idx="542">
                  <c:v>12</c:v>
                </c:pt>
                <c:pt idx="543">
                  <c:v>12</c:v>
                </c:pt>
                <c:pt idx="544">
                  <c:v>12</c:v>
                </c:pt>
                <c:pt idx="545">
                  <c:v>12</c:v>
                </c:pt>
                <c:pt idx="546">
                  <c:v>12</c:v>
                </c:pt>
                <c:pt idx="547">
                  <c:v>12</c:v>
                </c:pt>
                <c:pt idx="548">
                  <c:v>12</c:v>
                </c:pt>
                <c:pt idx="549">
                  <c:v>12</c:v>
                </c:pt>
                <c:pt idx="550">
                  <c:v>12</c:v>
                </c:pt>
                <c:pt idx="551">
                  <c:v>12</c:v>
                </c:pt>
                <c:pt idx="552">
                  <c:v>12</c:v>
                </c:pt>
                <c:pt idx="553">
                  <c:v>12</c:v>
                </c:pt>
                <c:pt idx="554">
                  <c:v>12</c:v>
                </c:pt>
                <c:pt idx="555">
                  <c:v>12</c:v>
                </c:pt>
                <c:pt idx="556">
                  <c:v>12</c:v>
                </c:pt>
                <c:pt idx="557">
                  <c:v>12</c:v>
                </c:pt>
                <c:pt idx="558">
                  <c:v>12</c:v>
                </c:pt>
                <c:pt idx="559">
                  <c:v>12</c:v>
                </c:pt>
                <c:pt idx="560">
                  <c:v>12</c:v>
                </c:pt>
                <c:pt idx="561">
                  <c:v>12</c:v>
                </c:pt>
                <c:pt idx="562">
                  <c:v>12</c:v>
                </c:pt>
                <c:pt idx="563">
                  <c:v>12</c:v>
                </c:pt>
                <c:pt idx="564">
                  <c:v>12</c:v>
                </c:pt>
                <c:pt idx="565">
                  <c:v>12</c:v>
                </c:pt>
                <c:pt idx="566">
                  <c:v>12</c:v>
                </c:pt>
                <c:pt idx="567">
                  <c:v>12</c:v>
                </c:pt>
                <c:pt idx="568">
                  <c:v>12</c:v>
                </c:pt>
                <c:pt idx="569">
                  <c:v>12</c:v>
                </c:pt>
                <c:pt idx="570">
                  <c:v>12</c:v>
                </c:pt>
                <c:pt idx="571">
                  <c:v>12</c:v>
                </c:pt>
                <c:pt idx="572">
                  <c:v>12</c:v>
                </c:pt>
                <c:pt idx="573">
                  <c:v>12</c:v>
                </c:pt>
                <c:pt idx="574">
                  <c:v>12</c:v>
                </c:pt>
                <c:pt idx="575">
                  <c:v>12</c:v>
                </c:pt>
                <c:pt idx="576">
                  <c:v>12</c:v>
                </c:pt>
                <c:pt idx="577">
                  <c:v>12</c:v>
                </c:pt>
                <c:pt idx="578">
                  <c:v>12</c:v>
                </c:pt>
                <c:pt idx="579">
                  <c:v>12</c:v>
                </c:pt>
                <c:pt idx="580">
                  <c:v>12</c:v>
                </c:pt>
                <c:pt idx="581">
                  <c:v>12</c:v>
                </c:pt>
                <c:pt idx="582">
                  <c:v>12</c:v>
                </c:pt>
                <c:pt idx="583">
                  <c:v>12</c:v>
                </c:pt>
                <c:pt idx="584">
                  <c:v>12</c:v>
                </c:pt>
                <c:pt idx="585">
                  <c:v>12</c:v>
                </c:pt>
                <c:pt idx="586">
                  <c:v>12</c:v>
                </c:pt>
                <c:pt idx="587">
                  <c:v>12</c:v>
                </c:pt>
                <c:pt idx="588">
                  <c:v>12</c:v>
                </c:pt>
                <c:pt idx="589">
                  <c:v>12</c:v>
                </c:pt>
                <c:pt idx="590">
                  <c:v>12</c:v>
                </c:pt>
                <c:pt idx="591">
                  <c:v>12</c:v>
                </c:pt>
                <c:pt idx="592">
                  <c:v>12</c:v>
                </c:pt>
                <c:pt idx="593">
                  <c:v>12</c:v>
                </c:pt>
                <c:pt idx="594">
                  <c:v>12</c:v>
                </c:pt>
                <c:pt idx="595">
                  <c:v>12</c:v>
                </c:pt>
                <c:pt idx="596">
                  <c:v>12</c:v>
                </c:pt>
                <c:pt idx="597">
                  <c:v>12</c:v>
                </c:pt>
                <c:pt idx="598">
                  <c:v>12</c:v>
                </c:pt>
                <c:pt idx="599">
                  <c:v>12</c:v>
                </c:pt>
                <c:pt idx="600">
                  <c:v>12</c:v>
                </c:pt>
                <c:pt idx="601">
                  <c:v>12</c:v>
                </c:pt>
                <c:pt idx="602">
                  <c:v>12</c:v>
                </c:pt>
                <c:pt idx="603">
                  <c:v>12</c:v>
                </c:pt>
                <c:pt idx="604">
                  <c:v>12</c:v>
                </c:pt>
                <c:pt idx="605">
                  <c:v>12</c:v>
                </c:pt>
                <c:pt idx="606">
                  <c:v>12</c:v>
                </c:pt>
                <c:pt idx="607">
                  <c:v>12</c:v>
                </c:pt>
                <c:pt idx="608">
                  <c:v>12</c:v>
                </c:pt>
                <c:pt idx="609">
                  <c:v>12</c:v>
                </c:pt>
                <c:pt idx="610">
                  <c:v>12</c:v>
                </c:pt>
                <c:pt idx="611">
                  <c:v>12</c:v>
                </c:pt>
                <c:pt idx="612">
                  <c:v>12</c:v>
                </c:pt>
                <c:pt idx="613">
                  <c:v>12</c:v>
                </c:pt>
                <c:pt idx="614">
                  <c:v>12</c:v>
                </c:pt>
                <c:pt idx="615">
                  <c:v>12</c:v>
                </c:pt>
                <c:pt idx="616">
                  <c:v>12</c:v>
                </c:pt>
                <c:pt idx="617">
                  <c:v>12</c:v>
                </c:pt>
                <c:pt idx="618">
                  <c:v>12</c:v>
                </c:pt>
                <c:pt idx="619">
                  <c:v>12</c:v>
                </c:pt>
                <c:pt idx="620">
                  <c:v>12</c:v>
                </c:pt>
                <c:pt idx="621">
                  <c:v>12</c:v>
                </c:pt>
                <c:pt idx="622">
                  <c:v>12</c:v>
                </c:pt>
                <c:pt idx="623">
                  <c:v>12</c:v>
                </c:pt>
                <c:pt idx="624">
                  <c:v>12</c:v>
                </c:pt>
                <c:pt idx="625">
                  <c:v>12</c:v>
                </c:pt>
                <c:pt idx="626">
                  <c:v>12</c:v>
                </c:pt>
                <c:pt idx="627">
                  <c:v>12</c:v>
                </c:pt>
                <c:pt idx="628">
                  <c:v>12</c:v>
                </c:pt>
                <c:pt idx="629">
                  <c:v>12</c:v>
                </c:pt>
                <c:pt idx="630">
                  <c:v>12</c:v>
                </c:pt>
                <c:pt idx="631">
                  <c:v>12</c:v>
                </c:pt>
                <c:pt idx="632">
                  <c:v>12</c:v>
                </c:pt>
                <c:pt idx="633">
                  <c:v>12</c:v>
                </c:pt>
                <c:pt idx="634">
                  <c:v>12</c:v>
                </c:pt>
                <c:pt idx="635">
                  <c:v>12</c:v>
                </c:pt>
                <c:pt idx="636">
                  <c:v>12</c:v>
                </c:pt>
                <c:pt idx="637">
                  <c:v>12</c:v>
                </c:pt>
                <c:pt idx="638">
                  <c:v>12</c:v>
                </c:pt>
                <c:pt idx="639">
                  <c:v>12</c:v>
                </c:pt>
                <c:pt idx="640">
                  <c:v>12</c:v>
                </c:pt>
                <c:pt idx="641">
                  <c:v>12</c:v>
                </c:pt>
                <c:pt idx="642">
                  <c:v>12</c:v>
                </c:pt>
                <c:pt idx="643">
                  <c:v>12</c:v>
                </c:pt>
                <c:pt idx="644">
                  <c:v>12</c:v>
                </c:pt>
                <c:pt idx="645">
                  <c:v>12</c:v>
                </c:pt>
                <c:pt idx="646">
                  <c:v>12</c:v>
                </c:pt>
                <c:pt idx="647">
                  <c:v>12</c:v>
                </c:pt>
                <c:pt idx="648">
                  <c:v>12</c:v>
                </c:pt>
                <c:pt idx="649">
                  <c:v>12</c:v>
                </c:pt>
                <c:pt idx="650">
                  <c:v>12</c:v>
                </c:pt>
                <c:pt idx="651">
                  <c:v>12</c:v>
                </c:pt>
                <c:pt idx="652">
                  <c:v>12</c:v>
                </c:pt>
                <c:pt idx="653">
                  <c:v>12</c:v>
                </c:pt>
                <c:pt idx="654">
                  <c:v>12</c:v>
                </c:pt>
                <c:pt idx="655">
                  <c:v>12</c:v>
                </c:pt>
                <c:pt idx="656">
                  <c:v>12</c:v>
                </c:pt>
                <c:pt idx="657">
                  <c:v>12</c:v>
                </c:pt>
                <c:pt idx="658">
                  <c:v>12</c:v>
                </c:pt>
                <c:pt idx="659">
                  <c:v>12</c:v>
                </c:pt>
                <c:pt idx="660">
                  <c:v>12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4917160"/>
        <c:axId val="374917552"/>
      </c:scatterChart>
      <c:valAx>
        <c:axId val="374917160"/>
        <c:scaling>
          <c:orientation val="minMax"/>
          <c:max val="150"/>
          <c:min val="2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zh-CN"/>
                  <a:t>fsw [kHz]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374917552"/>
        <c:crosses val="autoZero"/>
        <c:crossBetween val="midCat"/>
        <c:majorUnit val="10"/>
      </c:valAx>
      <c:valAx>
        <c:axId val="37491755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 algn="ctr">
                  <a:defRPr/>
                </a:pPr>
                <a:r>
                  <a:rPr lang="zh-CN"/>
                  <a:t>Vo1 [V]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374917160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legend>
      <c:legendPos val="r"/>
      <c:layout/>
      <c:overlay val="0"/>
      <c:spPr>
        <a:noFill/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宋体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c:style val="2"/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'確認 Graph(Vin)'!$C$4</c:f>
              <c:strCache>
                <c:ptCount val="1"/>
                <c:pt idx="0">
                  <c:v>Vin(min)</c:v>
                </c:pt>
              </c:strCache>
            </c:strRef>
          </c:tx>
          <c:spPr>
            <a:ln w="25400">
              <a:solidFill>
                <a:srgbClr val="5B9BD5"/>
              </a:solidFill>
              <a:prstDash val="solid"/>
            </a:ln>
          </c:spPr>
          <c:marker>
            <c:symbol val="none"/>
          </c:marker>
          <c:xVal>
            <c:numRef>
              <c:f>'確認 Graph(Vin)'!$B$5:$B$665</c:f>
              <c:numCache>
                <c:formatCode>General</c:formatCode>
                <c:ptCount val="661"/>
                <c:pt idx="0">
                  <c:v>20</c:v>
                </c:pt>
                <c:pt idx="1">
                  <c:v>20.5</c:v>
                </c:pt>
                <c:pt idx="2">
                  <c:v>21</c:v>
                </c:pt>
                <c:pt idx="3">
                  <c:v>21.5</c:v>
                </c:pt>
                <c:pt idx="4">
                  <c:v>22</c:v>
                </c:pt>
                <c:pt idx="5">
                  <c:v>22.5</c:v>
                </c:pt>
                <c:pt idx="6">
                  <c:v>23</c:v>
                </c:pt>
                <c:pt idx="7">
                  <c:v>23.5</c:v>
                </c:pt>
                <c:pt idx="8">
                  <c:v>24</c:v>
                </c:pt>
                <c:pt idx="9">
                  <c:v>24.5</c:v>
                </c:pt>
                <c:pt idx="10">
                  <c:v>25</c:v>
                </c:pt>
                <c:pt idx="11">
                  <c:v>25.5</c:v>
                </c:pt>
                <c:pt idx="12">
                  <c:v>26</c:v>
                </c:pt>
                <c:pt idx="13">
                  <c:v>26.5</c:v>
                </c:pt>
                <c:pt idx="14">
                  <c:v>27</c:v>
                </c:pt>
                <c:pt idx="15">
                  <c:v>27.5</c:v>
                </c:pt>
                <c:pt idx="16">
                  <c:v>28</c:v>
                </c:pt>
                <c:pt idx="17">
                  <c:v>28.5</c:v>
                </c:pt>
                <c:pt idx="18">
                  <c:v>29</c:v>
                </c:pt>
                <c:pt idx="19">
                  <c:v>29.5</c:v>
                </c:pt>
                <c:pt idx="20">
                  <c:v>30</c:v>
                </c:pt>
                <c:pt idx="21">
                  <c:v>30.5</c:v>
                </c:pt>
                <c:pt idx="22">
                  <c:v>31</c:v>
                </c:pt>
                <c:pt idx="23">
                  <c:v>31.5</c:v>
                </c:pt>
                <c:pt idx="24">
                  <c:v>32</c:v>
                </c:pt>
                <c:pt idx="25">
                  <c:v>32.5</c:v>
                </c:pt>
                <c:pt idx="26">
                  <c:v>33</c:v>
                </c:pt>
                <c:pt idx="27">
                  <c:v>33.5</c:v>
                </c:pt>
                <c:pt idx="28">
                  <c:v>34</c:v>
                </c:pt>
                <c:pt idx="29">
                  <c:v>34.5</c:v>
                </c:pt>
                <c:pt idx="30">
                  <c:v>35</c:v>
                </c:pt>
                <c:pt idx="31">
                  <c:v>35.5</c:v>
                </c:pt>
                <c:pt idx="32">
                  <c:v>36</c:v>
                </c:pt>
                <c:pt idx="33">
                  <c:v>36.5</c:v>
                </c:pt>
                <c:pt idx="34">
                  <c:v>37</c:v>
                </c:pt>
                <c:pt idx="35">
                  <c:v>37.5</c:v>
                </c:pt>
                <c:pt idx="36">
                  <c:v>38</c:v>
                </c:pt>
                <c:pt idx="37">
                  <c:v>38.5</c:v>
                </c:pt>
                <c:pt idx="38">
                  <c:v>39</c:v>
                </c:pt>
                <c:pt idx="39">
                  <c:v>39.5</c:v>
                </c:pt>
                <c:pt idx="40">
                  <c:v>40</c:v>
                </c:pt>
                <c:pt idx="41">
                  <c:v>40.5</c:v>
                </c:pt>
                <c:pt idx="42">
                  <c:v>41</c:v>
                </c:pt>
                <c:pt idx="43">
                  <c:v>41.5</c:v>
                </c:pt>
                <c:pt idx="44">
                  <c:v>42</c:v>
                </c:pt>
                <c:pt idx="45">
                  <c:v>42.5</c:v>
                </c:pt>
                <c:pt idx="46">
                  <c:v>43</c:v>
                </c:pt>
                <c:pt idx="47">
                  <c:v>43.5</c:v>
                </c:pt>
                <c:pt idx="48">
                  <c:v>44</c:v>
                </c:pt>
                <c:pt idx="49">
                  <c:v>44.5</c:v>
                </c:pt>
                <c:pt idx="50">
                  <c:v>45</c:v>
                </c:pt>
                <c:pt idx="51">
                  <c:v>45.5</c:v>
                </c:pt>
                <c:pt idx="52">
                  <c:v>46</c:v>
                </c:pt>
                <c:pt idx="53">
                  <c:v>46.5</c:v>
                </c:pt>
                <c:pt idx="54">
                  <c:v>47</c:v>
                </c:pt>
                <c:pt idx="55">
                  <c:v>47.5</c:v>
                </c:pt>
                <c:pt idx="56">
                  <c:v>48</c:v>
                </c:pt>
                <c:pt idx="57">
                  <c:v>48.5</c:v>
                </c:pt>
                <c:pt idx="58">
                  <c:v>49</c:v>
                </c:pt>
                <c:pt idx="59">
                  <c:v>49.5</c:v>
                </c:pt>
                <c:pt idx="60">
                  <c:v>50</c:v>
                </c:pt>
                <c:pt idx="61">
                  <c:v>50.5</c:v>
                </c:pt>
                <c:pt idx="62">
                  <c:v>51</c:v>
                </c:pt>
                <c:pt idx="63">
                  <c:v>51.5</c:v>
                </c:pt>
                <c:pt idx="64">
                  <c:v>52</c:v>
                </c:pt>
                <c:pt idx="65">
                  <c:v>52.5</c:v>
                </c:pt>
                <c:pt idx="66">
                  <c:v>53</c:v>
                </c:pt>
                <c:pt idx="67">
                  <c:v>53.5</c:v>
                </c:pt>
                <c:pt idx="68">
                  <c:v>54</c:v>
                </c:pt>
                <c:pt idx="69">
                  <c:v>54.5</c:v>
                </c:pt>
                <c:pt idx="70">
                  <c:v>55</c:v>
                </c:pt>
                <c:pt idx="71">
                  <c:v>55.5</c:v>
                </c:pt>
                <c:pt idx="72">
                  <c:v>56</c:v>
                </c:pt>
                <c:pt idx="73">
                  <c:v>56.5</c:v>
                </c:pt>
                <c:pt idx="74">
                  <c:v>57</c:v>
                </c:pt>
                <c:pt idx="75">
                  <c:v>57.5</c:v>
                </c:pt>
                <c:pt idx="76">
                  <c:v>58</c:v>
                </c:pt>
                <c:pt idx="77">
                  <c:v>58.5</c:v>
                </c:pt>
                <c:pt idx="78">
                  <c:v>59</c:v>
                </c:pt>
                <c:pt idx="79">
                  <c:v>59.5</c:v>
                </c:pt>
                <c:pt idx="80">
                  <c:v>60</c:v>
                </c:pt>
                <c:pt idx="81">
                  <c:v>60.5</c:v>
                </c:pt>
                <c:pt idx="82">
                  <c:v>61</c:v>
                </c:pt>
                <c:pt idx="83">
                  <c:v>61.5</c:v>
                </c:pt>
                <c:pt idx="84">
                  <c:v>62</c:v>
                </c:pt>
                <c:pt idx="85">
                  <c:v>62.5</c:v>
                </c:pt>
                <c:pt idx="86">
                  <c:v>63</c:v>
                </c:pt>
                <c:pt idx="87">
                  <c:v>63.5</c:v>
                </c:pt>
                <c:pt idx="88">
                  <c:v>64</c:v>
                </c:pt>
                <c:pt idx="89">
                  <c:v>64.5</c:v>
                </c:pt>
                <c:pt idx="90">
                  <c:v>65</c:v>
                </c:pt>
                <c:pt idx="91">
                  <c:v>65.5</c:v>
                </c:pt>
                <c:pt idx="92">
                  <c:v>66</c:v>
                </c:pt>
                <c:pt idx="93">
                  <c:v>66.5</c:v>
                </c:pt>
                <c:pt idx="94">
                  <c:v>67</c:v>
                </c:pt>
                <c:pt idx="95">
                  <c:v>67.5</c:v>
                </c:pt>
                <c:pt idx="96">
                  <c:v>68</c:v>
                </c:pt>
                <c:pt idx="97">
                  <c:v>68.5</c:v>
                </c:pt>
                <c:pt idx="98">
                  <c:v>69</c:v>
                </c:pt>
                <c:pt idx="99">
                  <c:v>69.5</c:v>
                </c:pt>
                <c:pt idx="100">
                  <c:v>70</c:v>
                </c:pt>
                <c:pt idx="101">
                  <c:v>70.5</c:v>
                </c:pt>
                <c:pt idx="102">
                  <c:v>71</c:v>
                </c:pt>
                <c:pt idx="103">
                  <c:v>71.5</c:v>
                </c:pt>
                <c:pt idx="104">
                  <c:v>72</c:v>
                </c:pt>
                <c:pt idx="105">
                  <c:v>72.5</c:v>
                </c:pt>
                <c:pt idx="106">
                  <c:v>73</c:v>
                </c:pt>
                <c:pt idx="107">
                  <c:v>73.5</c:v>
                </c:pt>
                <c:pt idx="108">
                  <c:v>74</c:v>
                </c:pt>
                <c:pt idx="109">
                  <c:v>74.5</c:v>
                </c:pt>
                <c:pt idx="110">
                  <c:v>75</c:v>
                </c:pt>
                <c:pt idx="111">
                  <c:v>75.5</c:v>
                </c:pt>
                <c:pt idx="112">
                  <c:v>76</c:v>
                </c:pt>
                <c:pt idx="113">
                  <c:v>76.5</c:v>
                </c:pt>
                <c:pt idx="114">
                  <c:v>77</c:v>
                </c:pt>
                <c:pt idx="115">
                  <c:v>77.5</c:v>
                </c:pt>
                <c:pt idx="116">
                  <c:v>78</c:v>
                </c:pt>
                <c:pt idx="117">
                  <c:v>78.5</c:v>
                </c:pt>
                <c:pt idx="118">
                  <c:v>79</c:v>
                </c:pt>
                <c:pt idx="119">
                  <c:v>79.5</c:v>
                </c:pt>
                <c:pt idx="120">
                  <c:v>80</c:v>
                </c:pt>
                <c:pt idx="121">
                  <c:v>80.5</c:v>
                </c:pt>
                <c:pt idx="122">
                  <c:v>81</c:v>
                </c:pt>
                <c:pt idx="123">
                  <c:v>81.5</c:v>
                </c:pt>
                <c:pt idx="124">
                  <c:v>82</c:v>
                </c:pt>
                <c:pt idx="125">
                  <c:v>82.5</c:v>
                </c:pt>
                <c:pt idx="126">
                  <c:v>83</c:v>
                </c:pt>
                <c:pt idx="127">
                  <c:v>83.5</c:v>
                </c:pt>
                <c:pt idx="128">
                  <c:v>84</c:v>
                </c:pt>
                <c:pt idx="129">
                  <c:v>84.5</c:v>
                </c:pt>
                <c:pt idx="130">
                  <c:v>85</c:v>
                </c:pt>
                <c:pt idx="131">
                  <c:v>85.5</c:v>
                </c:pt>
                <c:pt idx="132">
                  <c:v>86</c:v>
                </c:pt>
                <c:pt idx="133">
                  <c:v>86.5</c:v>
                </c:pt>
                <c:pt idx="134">
                  <c:v>87</c:v>
                </c:pt>
                <c:pt idx="135">
                  <c:v>87.5</c:v>
                </c:pt>
                <c:pt idx="136">
                  <c:v>88</c:v>
                </c:pt>
                <c:pt idx="137">
                  <c:v>88.5</c:v>
                </c:pt>
                <c:pt idx="138">
                  <c:v>89</c:v>
                </c:pt>
                <c:pt idx="139">
                  <c:v>89.5</c:v>
                </c:pt>
                <c:pt idx="140">
                  <c:v>90</c:v>
                </c:pt>
                <c:pt idx="141">
                  <c:v>90.5</c:v>
                </c:pt>
                <c:pt idx="142">
                  <c:v>91</c:v>
                </c:pt>
                <c:pt idx="143">
                  <c:v>91.5</c:v>
                </c:pt>
                <c:pt idx="144">
                  <c:v>92</c:v>
                </c:pt>
                <c:pt idx="145">
                  <c:v>92.5</c:v>
                </c:pt>
                <c:pt idx="146">
                  <c:v>93</c:v>
                </c:pt>
                <c:pt idx="147">
                  <c:v>93.5</c:v>
                </c:pt>
                <c:pt idx="148">
                  <c:v>94</c:v>
                </c:pt>
                <c:pt idx="149">
                  <c:v>94.5</c:v>
                </c:pt>
                <c:pt idx="150">
                  <c:v>95</c:v>
                </c:pt>
                <c:pt idx="151">
                  <c:v>95.5</c:v>
                </c:pt>
                <c:pt idx="152">
                  <c:v>96</c:v>
                </c:pt>
                <c:pt idx="153">
                  <c:v>96.5</c:v>
                </c:pt>
                <c:pt idx="154">
                  <c:v>97</c:v>
                </c:pt>
                <c:pt idx="155">
                  <c:v>97.5</c:v>
                </c:pt>
                <c:pt idx="156">
                  <c:v>98</c:v>
                </c:pt>
                <c:pt idx="157">
                  <c:v>98.5</c:v>
                </c:pt>
                <c:pt idx="158">
                  <c:v>99</c:v>
                </c:pt>
                <c:pt idx="159">
                  <c:v>99.5</c:v>
                </c:pt>
                <c:pt idx="160">
                  <c:v>100</c:v>
                </c:pt>
                <c:pt idx="161">
                  <c:v>100.5</c:v>
                </c:pt>
                <c:pt idx="162">
                  <c:v>101</c:v>
                </c:pt>
                <c:pt idx="163">
                  <c:v>101.5</c:v>
                </c:pt>
                <c:pt idx="164">
                  <c:v>102</c:v>
                </c:pt>
                <c:pt idx="165">
                  <c:v>102.5</c:v>
                </c:pt>
                <c:pt idx="166">
                  <c:v>103</c:v>
                </c:pt>
                <c:pt idx="167">
                  <c:v>103.5</c:v>
                </c:pt>
                <c:pt idx="168">
                  <c:v>104</c:v>
                </c:pt>
                <c:pt idx="169">
                  <c:v>104.5</c:v>
                </c:pt>
                <c:pt idx="170">
                  <c:v>105</c:v>
                </c:pt>
                <c:pt idx="171">
                  <c:v>105.5</c:v>
                </c:pt>
                <c:pt idx="172">
                  <c:v>106</c:v>
                </c:pt>
                <c:pt idx="173">
                  <c:v>106.5</c:v>
                </c:pt>
                <c:pt idx="174">
                  <c:v>107</c:v>
                </c:pt>
                <c:pt idx="175">
                  <c:v>107.5</c:v>
                </c:pt>
                <c:pt idx="176">
                  <c:v>108</c:v>
                </c:pt>
                <c:pt idx="177">
                  <c:v>108.5</c:v>
                </c:pt>
                <c:pt idx="178">
                  <c:v>109</c:v>
                </c:pt>
                <c:pt idx="179">
                  <c:v>109.5</c:v>
                </c:pt>
                <c:pt idx="180">
                  <c:v>110</c:v>
                </c:pt>
                <c:pt idx="181">
                  <c:v>110.5</c:v>
                </c:pt>
                <c:pt idx="182">
                  <c:v>111</c:v>
                </c:pt>
                <c:pt idx="183">
                  <c:v>111.5</c:v>
                </c:pt>
                <c:pt idx="184">
                  <c:v>112</c:v>
                </c:pt>
                <c:pt idx="185">
                  <c:v>112.5</c:v>
                </c:pt>
                <c:pt idx="186">
                  <c:v>113</c:v>
                </c:pt>
                <c:pt idx="187">
                  <c:v>113.5</c:v>
                </c:pt>
                <c:pt idx="188">
                  <c:v>114</c:v>
                </c:pt>
                <c:pt idx="189">
                  <c:v>114.5</c:v>
                </c:pt>
                <c:pt idx="190">
                  <c:v>115</c:v>
                </c:pt>
                <c:pt idx="191">
                  <c:v>115.5</c:v>
                </c:pt>
                <c:pt idx="192">
                  <c:v>116</c:v>
                </c:pt>
                <c:pt idx="193">
                  <c:v>116.5</c:v>
                </c:pt>
                <c:pt idx="194">
                  <c:v>117</c:v>
                </c:pt>
                <c:pt idx="195">
                  <c:v>117.5</c:v>
                </c:pt>
                <c:pt idx="196">
                  <c:v>118</c:v>
                </c:pt>
                <c:pt idx="197">
                  <c:v>118.5</c:v>
                </c:pt>
                <c:pt idx="198">
                  <c:v>119</c:v>
                </c:pt>
                <c:pt idx="199">
                  <c:v>119.5</c:v>
                </c:pt>
                <c:pt idx="200">
                  <c:v>120</c:v>
                </c:pt>
                <c:pt idx="201">
                  <c:v>120.5</c:v>
                </c:pt>
                <c:pt idx="202">
                  <c:v>121</c:v>
                </c:pt>
                <c:pt idx="203">
                  <c:v>121.5</c:v>
                </c:pt>
                <c:pt idx="204">
                  <c:v>122</c:v>
                </c:pt>
                <c:pt idx="205">
                  <c:v>122.5</c:v>
                </c:pt>
                <c:pt idx="206">
                  <c:v>123</c:v>
                </c:pt>
                <c:pt idx="207">
                  <c:v>123.5</c:v>
                </c:pt>
                <c:pt idx="208">
                  <c:v>124</c:v>
                </c:pt>
                <c:pt idx="209">
                  <c:v>124.5</c:v>
                </c:pt>
                <c:pt idx="210">
                  <c:v>125</c:v>
                </c:pt>
                <c:pt idx="211">
                  <c:v>125.5</c:v>
                </c:pt>
                <c:pt idx="212">
                  <c:v>126</c:v>
                </c:pt>
                <c:pt idx="213">
                  <c:v>126.5</c:v>
                </c:pt>
                <c:pt idx="214">
                  <c:v>127</c:v>
                </c:pt>
                <c:pt idx="215">
                  <c:v>127.5</c:v>
                </c:pt>
                <c:pt idx="216">
                  <c:v>128</c:v>
                </c:pt>
                <c:pt idx="217">
                  <c:v>128.5</c:v>
                </c:pt>
                <c:pt idx="218">
                  <c:v>129</c:v>
                </c:pt>
                <c:pt idx="219">
                  <c:v>129.5</c:v>
                </c:pt>
                <c:pt idx="220">
                  <c:v>130</c:v>
                </c:pt>
                <c:pt idx="221">
                  <c:v>130.5</c:v>
                </c:pt>
                <c:pt idx="222">
                  <c:v>131</c:v>
                </c:pt>
                <c:pt idx="223">
                  <c:v>131.5</c:v>
                </c:pt>
                <c:pt idx="224">
                  <c:v>132</c:v>
                </c:pt>
                <c:pt idx="225">
                  <c:v>132.5</c:v>
                </c:pt>
                <c:pt idx="226">
                  <c:v>133</c:v>
                </c:pt>
                <c:pt idx="227">
                  <c:v>133.5</c:v>
                </c:pt>
                <c:pt idx="228">
                  <c:v>134</c:v>
                </c:pt>
                <c:pt idx="229">
                  <c:v>134.5</c:v>
                </c:pt>
                <c:pt idx="230">
                  <c:v>135</c:v>
                </c:pt>
                <c:pt idx="231">
                  <c:v>135.5</c:v>
                </c:pt>
                <c:pt idx="232">
                  <c:v>136</c:v>
                </c:pt>
                <c:pt idx="233">
                  <c:v>136.5</c:v>
                </c:pt>
                <c:pt idx="234">
                  <c:v>137</c:v>
                </c:pt>
                <c:pt idx="235">
                  <c:v>137.5</c:v>
                </c:pt>
                <c:pt idx="236">
                  <c:v>138</c:v>
                </c:pt>
                <c:pt idx="237">
                  <c:v>138.5</c:v>
                </c:pt>
                <c:pt idx="238">
                  <c:v>139</c:v>
                </c:pt>
                <c:pt idx="239">
                  <c:v>139.5</c:v>
                </c:pt>
                <c:pt idx="240">
                  <c:v>140</c:v>
                </c:pt>
                <c:pt idx="241">
                  <c:v>140.5</c:v>
                </c:pt>
                <c:pt idx="242">
                  <c:v>141</c:v>
                </c:pt>
                <c:pt idx="243">
                  <c:v>141.5</c:v>
                </c:pt>
                <c:pt idx="244">
                  <c:v>142</c:v>
                </c:pt>
                <c:pt idx="245">
                  <c:v>142.5</c:v>
                </c:pt>
                <c:pt idx="246">
                  <c:v>143</c:v>
                </c:pt>
                <c:pt idx="247">
                  <c:v>143.5</c:v>
                </c:pt>
                <c:pt idx="248">
                  <c:v>144</c:v>
                </c:pt>
                <c:pt idx="249">
                  <c:v>144.5</c:v>
                </c:pt>
                <c:pt idx="250">
                  <c:v>145</c:v>
                </c:pt>
                <c:pt idx="251">
                  <c:v>145.5</c:v>
                </c:pt>
                <c:pt idx="252">
                  <c:v>146</c:v>
                </c:pt>
                <c:pt idx="253">
                  <c:v>146.5</c:v>
                </c:pt>
                <c:pt idx="254">
                  <c:v>147</c:v>
                </c:pt>
                <c:pt idx="255">
                  <c:v>147.5</c:v>
                </c:pt>
                <c:pt idx="256">
                  <c:v>148</c:v>
                </c:pt>
                <c:pt idx="257">
                  <c:v>148.5</c:v>
                </c:pt>
                <c:pt idx="258">
                  <c:v>149</c:v>
                </c:pt>
                <c:pt idx="259">
                  <c:v>149.5</c:v>
                </c:pt>
                <c:pt idx="260">
                  <c:v>150</c:v>
                </c:pt>
                <c:pt idx="261">
                  <c:v>150.5</c:v>
                </c:pt>
                <c:pt idx="262">
                  <c:v>151</c:v>
                </c:pt>
                <c:pt idx="263">
                  <c:v>151.5</c:v>
                </c:pt>
                <c:pt idx="264">
                  <c:v>152</c:v>
                </c:pt>
                <c:pt idx="265">
                  <c:v>152.5</c:v>
                </c:pt>
                <c:pt idx="266">
                  <c:v>153</c:v>
                </c:pt>
                <c:pt idx="267">
                  <c:v>153.5</c:v>
                </c:pt>
                <c:pt idx="268">
                  <c:v>154</c:v>
                </c:pt>
                <c:pt idx="269">
                  <c:v>154.5</c:v>
                </c:pt>
                <c:pt idx="270">
                  <c:v>155</c:v>
                </c:pt>
                <c:pt idx="271">
                  <c:v>155.5</c:v>
                </c:pt>
                <c:pt idx="272">
                  <c:v>156</c:v>
                </c:pt>
                <c:pt idx="273">
                  <c:v>156.5</c:v>
                </c:pt>
                <c:pt idx="274">
                  <c:v>157</c:v>
                </c:pt>
                <c:pt idx="275">
                  <c:v>157.5</c:v>
                </c:pt>
                <c:pt idx="276">
                  <c:v>158</c:v>
                </c:pt>
                <c:pt idx="277">
                  <c:v>158.5</c:v>
                </c:pt>
                <c:pt idx="278">
                  <c:v>159</c:v>
                </c:pt>
                <c:pt idx="279">
                  <c:v>159.5</c:v>
                </c:pt>
                <c:pt idx="280">
                  <c:v>160</c:v>
                </c:pt>
                <c:pt idx="281">
                  <c:v>160.5</c:v>
                </c:pt>
                <c:pt idx="282">
                  <c:v>161</c:v>
                </c:pt>
                <c:pt idx="283">
                  <c:v>161.5</c:v>
                </c:pt>
                <c:pt idx="284">
                  <c:v>162</c:v>
                </c:pt>
                <c:pt idx="285">
                  <c:v>162.5</c:v>
                </c:pt>
                <c:pt idx="286">
                  <c:v>163</c:v>
                </c:pt>
                <c:pt idx="287">
                  <c:v>163.5</c:v>
                </c:pt>
                <c:pt idx="288">
                  <c:v>164</c:v>
                </c:pt>
                <c:pt idx="289">
                  <c:v>164.5</c:v>
                </c:pt>
                <c:pt idx="290">
                  <c:v>165</c:v>
                </c:pt>
                <c:pt idx="291">
                  <c:v>165.5</c:v>
                </c:pt>
                <c:pt idx="292">
                  <c:v>166</c:v>
                </c:pt>
                <c:pt idx="293">
                  <c:v>166.5</c:v>
                </c:pt>
                <c:pt idx="294">
                  <c:v>167</c:v>
                </c:pt>
                <c:pt idx="295">
                  <c:v>167.5</c:v>
                </c:pt>
                <c:pt idx="296">
                  <c:v>168</c:v>
                </c:pt>
                <c:pt idx="297">
                  <c:v>168.5</c:v>
                </c:pt>
                <c:pt idx="298">
                  <c:v>169</c:v>
                </c:pt>
                <c:pt idx="299">
                  <c:v>169.5</c:v>
                </c:pt>
                <c:pt idx="300">
                  <c:v>170</c:v>
                </c:pt>
                <c:pt idx="301">
                  <c:v>170.5</c:v>
                </c:pt>
                <c:pt idx="302">
                  <c:v>171</c:v>
                </c:pt>
                <c:pt idx="303">
                  <c:v>171.5</c:v>
                </c:pt>
                <c:pt idx="304">
                  <c:v>172</c:v>
                </c:pt>
                <c:pt idx="305">
                  <c:v>172.5</c:v>
                </c:pt>
                <c:pt idx="306">
                  <c:v>173</c:v>
                </c:pt>
                <c:pt idx="307">
                  <c:v>173.5</c:v>
                </c:pt>
                <c:pt idx="308">
                  <c:v>174</c:v>
                </c:pt>
                <c:pt idx="309">
                  <c:v>174.5</c:v>
                </c:pt>
                <c:pt idx="310">
                  <c:v>175</c:v>
                </c:pt>
                <c:pt idx="311">
                  <c:v>175.5</c:v>
                </c:pt>
                <c:pt idx="312">
                  <c:v>176</c:v>
                </c:pt>
                <c:pt idx="313">
                  <c:v>176.5</c:v>
                </c:pt>
                <c:pt idx="314">
                  <c:v>177</c:v>
                </c:pt>
                <c:pt idx="315">
                  <c:v>177.5</c:v>
                </c:pt>
                <c:pt idx="316">
                  <c:v>178</c:v>
                </c:pt>
                <c:pt idx="317">
                  <c:v>178.5</c:v>
                </c:pt>
                <c:pt idx="318">
                  <c:v>179</c:v>
                </c:pt>
                <c:pt idx="319">
                  <c:v>179.5</c:v>
                </c:pt>
                <c:pt idx="320">
                  <c:v>180</c:v>
                </c:pt>
                <c:pt idx="321">
                  <c:v>180.5</c:v>
                </c:pt>
                <c:pt idx="322">
                  <c:v>181</c:v>
                </c:pt>
                <c:pt idx="323">
                  <c:v>181.5</c:v>
                </c:pt>
                <c:pt idx="324">
                  <c:v>182</c:v>
                </c:pt>
                <c:pt idx="325">
                  <c:v>182.5</c:v>
                </c:pt>
                <c:pt idx="326">
                  <c:v>183</c:v>
                </c:pt>
                <c:pt idx="327">
                  <c:v>183.5</c:v>
                </c:pt>
                <c:pt idx="328">
                  <c:v>184</c:v>
                </c:pt>
                <c:pt idx="329">
                  <c:v>184.5</c:v>
                </c:pt>
                <c:pt idx="330">
                  <c:v>185</c:v>
                </c:pt>
                <c:pt idx="331">
                  <c:v>185.5</c:v>
                </c:pt>
                <c:pt idx="332">
                  <c:v>186</c:v>
                </c:pt>
                <c:pt idx="333">
                  <c:v>186.5</c:v>
                </c:pt>
                <c:pt idx="334">
                  <c:v>187</c:v>
                </c:pt>
                <c:pt idx="335">
                  <c:v>187.5</c:v>
                </c:pt>
                <c:pt idx="336">
                  <c:v>188</c:v>
                </c:pt>
                <c:pt idx="337">
                  <c:v>188.5</c:v>
                </c:pt>
                <c:pt idx="338">
                  <c:v>189</c:v>
                </c:pt>
                <c:pt idx="339">
                  <c:v>189.5</c:v>
                </c:pt>
                <c:pt idx="340">
                  <c:v>190</c:v>
                </c:pt>
                <c:pt idx="341">
                  <c:v>190.5</c:v>
                </c:pt>
                <c:pt idx="342">
                  <c:v>191</c:v>
                </c:pt>
                <c:pt idx="343">
                  <c:v>191.5</c:v>
                </c:pt>
                <c:pt idx="344">
                  <c:v>192</c:v>
                </c:pt>
                <c:pt idx="345">
                  <c:v>192.5</c:v>
                </c:pt>
                <c:pt idx="346">
                  <c:v>193</c:v>
                </c:pt>
                <c:pt idx="347">
                  <c:v>193.5</c:v>
                </c:pt>
                <c:pt idx="348">
                  <c:v>194</c:v>
                </c:pt>
                <c:pt idx="349">
                  <c:v>194.5</c:v>
                </c:pt>
                <c:pt idx="350">
                  <c:v>195</c:v>
                </c:pt>
                <c:pt idx="351">
                  <c:v>195.5</c:v>
                </c:pt>
                <c:pt idx="352">
                  <c:v>196</c:v>
                </c:pt>
                <c:pt idx="353">
                  <c:v>196.5</c:v>
                </c:pt>
                <c:pt idx="354">
                  <c:v>197</c:v>
                </c:pt>
                <c:pt idx="355">
                  <c:v>197.5</c:v>
                </c:pt>
                <c:pt idx="356">
                  <c:v>198</c:v>
                </c:pt>
                <c:pt idx="357">
                  <c:v>198.5</c:v>
                </c:pt>
                <c:pt idx="358">
                  <c:v>199</c:v>
                </c:pt>
                <c:pt idx="359">
                  <c:v>199.5</c:v>
                </c:pt>
                <c:pt idx="360">
                  <c:v>200</c:v>
                </c:pt>
                <c:pt idx="361">
                  <c:v>200.5</c:v>
                </c:pt>
                <c:pt idx="362">
                  <c:v>201</c:v>
                </c:pt>
                <c:pt idx="363">
                  <c:v>201.5</c:v>
                </c:pt>
                <c:pt idx="364">
                  <c:v>202</c:v>
                </c:pt>
                <c:pt idx="365">
                  <c:v>202.5</c:v>
                </c:pt>
                <c:pt idx="366">
                  <c:v>203</c:v>
                </c:pt>
                <c:pt idx="367">
                  <c:v>203.5</c:v>
                </c:pt>
                <c:pt idx="368">
                  <c:v>204</c:v>
                </c:pt>
                <c:pt idx="369">
                  <c:v>204.5</c:v>
                </c:pt>
                <c:pt idx="370">
                  <c:v>205</c:v>
                </c:pt>
                <c:pt idx="371">
                  <c:v>205.5</c:v>
                </c:pt>
                <c:pt idx="372">
                  <c:v>206</c:v>
                </c:pt>
                <c:pt idx="373">
                  <c:v>206.5</c:v>
                </c:pt>
                <c:pt idx="374">
                  <c:v>207</c:v>
                </c:pt>
                <c:pt idx="375">
                  <c:v>207.5</c:v>
                </c:pt>
                <c:pt idx="376">
                  <c:v>208</c:v>
                </c:pt>
                <c:pt idx="377">
                  <c:v>208.5</c:v>
                </c:pt>
                <c:pt idx="378">
                  <c:v>209</c:v>
                </c:pt>
                <c:pt idx="379">
                  <c:v>209.5</c:v>
                </c:pt>
                <c:pt idx="380">
                  <c:v>210</c:v>
                </c:pt>
                <c:pt idx="381">
                  <c:v>210.5</c:v>
                </c:pt>
                <c:pt idx="382">
                  <c:v>211</c:v>
                </c:pt>
                <c:pt idx="383">
                  <c:v>211.5</c:v>
                </c:pt>
                <c:pt idx="384">
                  <c:v>212</c:v>
                </c:pt>
                <c:pt idx="385">
                  <c:v>212.5</c:v>
                </c:pt>
                <c:pt idx="386">
                  <c:v>213</c:v>
                </c:pt>
                <c:pt idx="387">
                  <c:v>213.5</c:v>
                </c:pt>
                <c:pt idx="388">
                  <c:v>214</c:v>
                </c:pt>
                <c:pt idx="389">
                  <c:v>214.5</c:v>
                </c:pt>
                <c:pt idx="390">
                  <c:v>215</c:v>
                </c:pt>
                <c:pt idx="391">
                  <c:v>215.5</c:v>
                </c:pt>
                <c:pt idx="392">
                  <c:v>216</c:v>
                </c:pt>
                <c:pt idx="393">
                  <c:v>216.5</c:v>
                </c:pt>
                <c:pt idx="394">
                  <c:v>217</c:v>
                </c:pt>
                <c:pt idx="395">
                  <c:v>217.5</c:v>
                </c:pt>
                <c:pt idx="396">
                  <c:v>218</c:v>
                </c:pt>
                <c:pt idx="397">
                  <c:v>218.5</c:v>
                </c:pt>
                <c:pt idx="398">
                  <c:v>219</c:v>
                </c:pt>
                <c:pt idx="399">
                  <c:v>219.5</c:v>
                </c:pt>
                <c:pt idx="400">
                  <c:v>220</c:v>
                </c:pt>
                <c:pt idx="401">
                  <c:v>220.5</c:v>
                </c:pt>
                <c:pt idx="402">
                  <c:v>221</c:v>
                </c:pt>
                <c:pt idx="403">
                  <c:v>221.5</c:v>
                </c:pt>
                <c:pt idx="404">
                  <c:v>222</c:v>
                </c:pt>
                <c:pt idx="405">
                  <c:v>222.5</c:v>
                </c:pt>
                <c:pt idx="406">
                  <c:v>223</c:v>
                </c:pt>
                <c:pt idx="407">
                  <c:v>223.5</c:v>
                </c:pt>
                <c:pt idx="408">
                  <c:v>224</c:v>
                </c:pt>
                <c:pt idx="409">
                  <c:v>224.5</c:v>
                </c:pt>
                <c:pt idx="410">
                  <c:v>225</c:v>
                </c:pt>
                <c:pt idx="411">
                  <c:v>225.5</c:v>
                </c:pt>
                <c:pt idx="412">
                  <c:v>226</c:v>
                </c:pt>
                <c:pt idx="413">
                  <c:v>226.5</c:v>
                </c:pt>
                <c:pt idx="414">
                  <c:v>227</c:v>
                </c:pt>
                <c:pt idx="415">
                  <c:v>227.5</c:v>
                </c:pt>
                <c:pt idx="416">
                  <c:v>228</c:v>
                </c:pt>
                <c:pt idx="417">
                  <c:v>228.5</c:v>
                </c:pt>
                <c:pt idx="418">
                  <c:v>229</c:v>
                </c:pt>
                <c:pt idx="419">
                  <c:v>229.5</c:v>
                </c:pt>
                <c:pt idx="420">
                  <c:v>230</c:v>
                </c:pt>
                <c:pt idx="421">
                  <c:v>230.5</c:v>
                </c:pt>
                <c:pt idx="422">
                  <c:v>231</c:v>
                </c:pt>
                <c:pt idx="423">
                  <c:v>231.5</c:v>
                </c:pt>
                <c:pt idx="424">
                  <c:v>232</c:v>
                </c:pt>
                <c:pt idx="425">
                  <c:v>232.5</c:v>
                </c:pt>
                <c:pt idx="426">
                  <c:v>233</c:v>
                </c:pt>
                <c:pt idx="427">
                  <c:v>233.5</c:v>
                </c:pt>
                <c:pt idx="428">
                  <c:v>234</c:v>
                </c:pt>
                <c:pt idx="429">
                  <c:v>234.5</c:v>
                </c:pt>
                <c:pt idx="430">
                  <c:v>235</c:v>
                </c:pt>
                <c:pt idx="431">
                  <c:v>235.5</c:v>
                </c:pt>
                <c:pt idx="432">
                  <c:v>236</c:v>
                </c:pt>
                <c:pt idx="433">
                  <c:v>236.5</c:v>
                </c:pt>
                <c:pt idx="434">
                  <c:v>237</c:v>
                </c:pt>
                <c:pt idx="435">
                  <c:v>237.5</c:v>
                </c:pt>
                <c:pt idx="436">
                  <c:v>238</c:v>
                </c:pt>
                <c:pt idx="437">
                  <c:v>238.5</c:v>
                </c:pt>
                <c:pt idx="438">
                  <c:v>239</c:v>
                </c:pt>
                <c:pt idx="439">
                  <c:v>239.5</c:v>
                </c:pt>
                <c:pt idx="440">
                  <c:v>240</c:v>
                </c:pt>
                <c:pt idx="441">
                  <c:v>240.5</c:v>
                </c:pt>
                <c:pt idx="442">
                  <c:v>241</c:v>
                </c:pt>
                <c:pt idx="443">
                  <c:v>241.5</c:v>
                </c:pt>
                <c:pt idx="444">
                  <c:v>242</c:v>
                </c:pt>
                <c:pt idx="445">
                  <c:v>242.5</c:v>
                </c:pt>
                <c:pt idx="446">
                  <c:v>243</c:v>
                </c:pt>
                <c:pt idx="447">
                  <c:v>243.5</c:v>
                </c:pt>
                <c:pt idx="448">
                  <c:v>244</c:v>
                </c:pt>
                <c:pt idx="449">
                  <c:v>244.5</c:v>
                </c:pt>
                <c:pt idx="450">
                  <c:v>245</c:v>
                </c:pt>
                <c:pt idx="451">
                  <c:v>245.5</c:v>
                </c:pt>
                <c:pt idx="452">
                  <c:v>246</c:v>
                </c:pt>
                <c:pt idx="453">
                  <c:v>246.5</c:v>
                </c:pt>
                <c:pt idx="454">
                  <c:v>247</c:v>
                </c:pt>
                <c:pt idx="455">
                  <c:v>247.5</c:v>
                </c:pt>
                <c:pt idx="456">
                  <c:v>248</c:v>
                </c:pt>
                <c:pt idx="457">
                  <c:v>248.5</c:v>
                </c:pt>
                <c:pt idx="458">
                  <c:v>249</c:v>
                </c:pt>
                <c:pt idx="459">
                  <c:v>249.5</c:v>
                </c:pt>
                <c:pt idx="460">
                  <c:v>250</c:v>
                </c:pt>
                <c:pt idx="461">
                  <c:v>250.5</c:v>
                </c:pt>
                <c:pt idx="462">
                  <c:v>251</c:v>
                </c:pt>
                <c:pt idx="463">
                  <c:v>251.5</c:v>
                </c:pt>
                <c:pt idx="464">
                  <c:v>252</c:v>
                </c:pt>
                <c:pt idx="465">
                  <c:v>252.5</c:v>
                </c:pt>
                <c:pt idx="466">
                  <c:v>253</c:v>
                </c:pt>
                <c:pt idx="467">
                  <c:v>253.5</c:v>
                </c:pt>
                <c:pt idx="468">
                  <c:v>254</c:v>
                </c:pt>
                <c:pt idx="469">
                  <c:v>254.5</c:v>
                </c:pt>
                <c:pt idx="470">
                  <c:v>255</c:v>
                </c:pt>
                <c:pt idx="471">
                  <c:v>255.5</c:v>
                </c:pt>
                <c:pt idx="472">
                  <c:v>256</c:v>
                </c:pt>
                <c:pt idx="473">
                  <c:v>256.5</c:v>
                </c:pt>
                <c:pt idx="474">
                  <c:v>257</c:v>
                </c:pt>
                <c:pt idx="475">
                  <c:v>257.5</c:v>
                </c:pt>
                <c:pt idx="476">
                  <c:v>258</c:v>
                </c:pt>
                <c:pt idx="477">
                  <c:v>258.5</c:v>
                </c:pt>
                <c:pt idx="478">
                  <c:v>259</c:v>
                </c:pt>
                <c:pt idx="479">
                  <c:v>259.5</c:v>
                </c:pt>
                <c:pt idx="480">
                  <c:v>260</c:v>
                </c:pt>
                <c:pt idx="481">
                  <c:v>260.5</c:v>
                </c:pt>
                <c:pt idx="482">
                  <c:v>261</c:v>
                </c:pt>
                <c:pt idx="483">
                  <c:v>261.5</c:v>
                </c:pt>
                <c:pt idx="484">
                  <c:v>262</c:v>
                </c:pt>
                <c:pt idx="485">
                  <c:v>262.5</c:v>
                </c:pt>
                <c:pt idx="486">
                  <c:v>263</c:v>
                </c:pt>
                <c:pt idx="487">
                  <c:v>263.5</c:v>
                </c:pt>
                <c:pt idx="488">
                  <c:v>264</c:v>
                </c:pt>
                <c:pt idx="489">
                  <c:v>264.5</c:v>
                </c:pt>
                <c:pt idx="490">
                  <c:v>265</c:v>
                </c:pt>
                <c:pt idx="491">
                  <c:v>265.5</c:v>
                </c:pt>
                <c:pt idx="492">
                  <c:v>266</c:v>
                </c:pt>
                <c:pt idx="493">
                  <c:v>266.5</c:v>
                </c:pt>
                <c:pt idx="494">
                  <c:v>267</c:v>
                </c:pt>
                <c:pt idx="495">
                  <c:v>267.5</c:v>
                </c:pt>
                <c:pt idx="496">
                  <c:v>268</c:v>
                </c:pt>
                <c:pt idx="497">
                  <c:v>268.5</c:v>
                </c:pt>
                <c:pt idx="498">
                  <c:v>269</c:v>
                </c:pt>
                <c:pt idx="499">
                  <c:v>269.5</c:v>
                </c:pt>
                <c:pt idx="500">
                  <c:v>270</c:v>
                </c:pt>
                <c:pt idx="501">
                  <c:v>270.5</c:v>
                </c:pt>
                <c:pt idx="502">
                  <c:v>271</c:v>
                </c:pt>
                <c:pt idx="503">
                  <c:v>271.5</c:v>
                </c:pt>
                <c:pt idx="504">
                  <c:v>272</c:v>
                </c:pt>
                <c:pt idx="505">
                  <c:v>272.5</c:v>
                </c:pt>
                <c:pt idx="506">
                  <c:v>273</c:v>
                </c:pt>
                <c:pt idx="507">
                  <c:v>273.5</c:v>
                </c:pt>
                <c:pt idx="508">
                  <c:v>274</c:v>
                </c:pt>
                <c:pt idx="509">
                  <c:v>274.5</c:v>
                </c:pt>
                <c:pt idx="510">
                  <c:v>275</c:v>
                </c:pt>
                <c:pt idx="511">
                  <c:v>275.5</c:v>
                </c:pt>
                <c:pt idx="512">
                  <c:v>276</c:v>
                </c:pt>
                <c:pt idx="513">
                  <c:v>276.5</c:v>
                </c:pt>
                <c:pt idx="514">
                  <c:v>277</c:v>
                </c:pt>
                <c:pt idx="515">
                  <c:v>277.5</c:v>
                </c:pt>
                <c:pt idx="516">
                  <c:v>278</c:v>
                </c:pt>
                <c:pt idx="517">
                  <c:v>278.5</c:v>
                </c:pt>
                <c:pt idx="518">
                  <c:v>279</c:v>
                </c:pt>
                <c:pt idx="519">
                  <c:v>279.5</c:v>
                </c:pt>
                <c:pt idx="520">
                  <c:v>280</c:v>
                </c:pt>
                <c:pt idx="521">
                  <c:v>280.5</c:v>
                </c:pt>
                <c:pt idx="522">
                  <c:v>281</c:v>
                </c:pt>
                <c:pt idx="523">
                  <c:v>281.5</c:v>
                </c:pt>
                <c:pt idx="524">
                  <c:v>282</c:v>
                </c:pt>
                <c:pt idx="525">
                  <c:v>282.5</c:v>
                </c:pt>
                <c:pt idx="526">
                  <c:v>283</c:v>
                </c:pt>
                <c:pt idx="527">
                  <c:v>283.5</c:v>
                </c:pt>
                <c:pt idx="528">
                  <c:v>284</c:v>
                </c:pt>
                <c:pt idx="529">
                  <c:v>284.5</c:v>
                </c:pt>
                <c:pt idx="530">
                  <c:v>285</c:v>
                </c:pt>
                <c:pt idx="531">
                  <c:v>285.5</c:v>
                </c:pt>
                <c:pt idx="532">
                  <c:v>286</c:v>
                </c:pt>
                <c:pt idx="533">
                  <c:v>286.5</c:v>
                </c:pt>
                <c:pt idx="534">
                  <c:v>287</c:v>
                </c:pt>
                <c:pt idx="535">
                  <c:v>287.5</c:v>
                </c:pt>
                <c:pt idx="536">
                  <c:v>288</c:v>
                </c:pt>
                <c:pt idx="537">
                  <c:v>288.5</c:v>
                </c:pt>
                <c:pt idx="538">
                  <c:v>289</c:v>
                </c:pt>
                <c:pt idx="539">
                  <c:v>289.5</c:v>
                </c:pt>
                <c:pt idx="540">
                  <c:v>290</c:v>
                </c:pt>
                <c:pt idx="541">
                  <c:v>290.5</c:v>
                </c:pt>
                <c:pt idx="542">
                  <c:v>291</c:v>
                </c:pt>
                <c:pt idx="543">
                  <c:v>291.5</c:v>
                </c:pt>
                <c:pt idx="544">
                  <c:v>292</c:v>
                </c:pt>
                <c:pt idx="545">
                  <c:v>292.5</c:v>
                </c:pt>
                <c:pt idx="546">
                  <c:v>293</c:v>
                </c:pt>
                <c:pt idx="547">
                  <c:v>293.5</c:v>
                </c:pt>
                <c:pt idx="548">
                  <c:v>294</c:v>
                </c:pt>
                <c:pt idx="549">
                  <c:v>294.5</c:v>
                </c:pt>
                <c:pt idx="550">
                  <c:v>295</c:v>
                </c:pt>
                <c:pt idx="551">
                  <c:v>295.5</c:v>
                </c:pt>
                <c:pt idx="552">
                  <c:v>296</c:v>
                </c:pt>
                <c:pt idx="553">
                  <c:v>296.5</c:v>
                </c:pt>
                <c:pt idx="554">
                  <c:v>297</c:v>
                </c:pt>
                <c:pt idx="555">
                  <c:v>297.5</c:v>
                </c:pt>
                <c:pt idx="556">
                  <c:v>298</c:v>
                </c:pt>
                <c:pt idx="557">
                  <c:v>298.5</c:v>
                </c:pt>
                <c:pt idx="558">
                  <c:v>299</c:v>
                </c:pt>
                <c:pt idx="559">
                  <c:v>299.5</c:v>
                </c:pt>
                <c:pt idx="560">
                  <c:v>300</c:v>
                </c:pt>
                <c:pt idx="561">
                  <c:v>300.5</c:v>
                </c:pt>
                <c:pt idx="562">
                  <c:v>301</c:v>
                </c:pt>
                <c:pt idx="563">
                  <c:v>301.5</c:v>
                </c:pt>
                <c:pt idx="564">
                  <c:v>302</c:v>
                </c:pt>
                <c:pt idx="565">
                  <c:v>302.5</c:v>
                </c:pt>
                <c:pt idx="566">
                  <c:v>303</c:v>
                </c:pt>
                <c:pt idx="567">
                  <c:v>303.5</c:v>
                </c:pt>
                <c:pt idx="568">
                  <c:v>304</c:v>
                </c:pt>
                <c:pt idx="569">
                  <c:v>304.5</c:v>
                </c:pt>
                <c:pt idx="570">
                  <c:v>305</c:v>
                </c:pt>
                <c:pt idx="571">
                  <c:v>305.5</c:v>
                </c:pt>
                <c:pt idx="572">
                  <c:v>306</c:v>
                </c:pt>
                <c:pt idx="573">
                  <c:v>306.5</c:v>
                </c:pt>
                <c:pt idx="574">
                  <c:v>307</c:v>
                </c:pt>
                <c:pt idx="575">
                  <c:v>307.5</c:v>
                </c:pt>
                <c:pt idx="576">
                  <c:v>308</c:v>
                </c:pt>
                <c:pt idx="577">
                  <c:v>308.5</c:v>
                </c:pt>
                <c:pt idx="578">
                  <c:v>309</c:v>
                </c:pt>
                <c:pt idx="579">
                  <c:v>309.5</c:v>
                </c:pt>
                <c:pt idx="580">
                  <c:v>310</c:v>
                </c:pt>
                <c:pt idx="581">
                  <c:v>310.5</c:v>
                </c:pt>
                <c:pt idx="582">
                  <c:v>311</c:v>
                </c:pt>
                <c:pt idx="583">
                  <c:v>311.5</c:v>
                </c:pt>
                <c:pt idx="584">
                  <c:v>312</c:v>
                </c:pt>
                <c:pt idx="585">
                  <c:v>312.5</c:v>
                </c:pt>
                <c:pt idx="586">
                  <c:v>313</c:v>
                </c:pt>
                <c:pt idx="587">
                  <c:v>313.5</c:v>
                </c:pt>
                <c:pt idx="588">
                  <c:v>314</c:v>
                </c:pt>
                <c:pt idx="589">
                  <c:v>314.5</c:v>
                </c:pt>
                <c:pt idx="590">
                  <c:v>315</c:v>
                </c:pt>
                <c:pt idx="591">
                  <c:v>315.5</c:v>
                </c:pt>
                <c:pt idx="592">
                  <c:v>316</c:v>
                </c:pt>
                <c:pt idx="593">
                  <c:v>316.5</c:v>
                </c:pt>
                <c:pt idx="594">
                  <c:v>317</c:v>
                </c:pt>
                <c:pt idx="595">
                  <c:v>317.5</c:v>
                </c:pt>
                <c:pt idx="596">
                  <c:v>318</c:v>
                </c:pt>
                <c:pt idx="597">
                  <c:v>318.5</c:v>
                </c:pt>
                <c:pt idx="598">
                  <c:v>319</c:v>
                </c:pt>
                <c:pt idx="599">
                  <c:v>319.5</c:v>
                </c:pt>
                <c:pt idx="600">
                  <c:v>320</c:v>
                </c:pt>
                <c:pt idx="601">
                  <c:v>320.5</c:v>
                </c:pt>
                <c:pt idx="602">
                  <c:v>321</c:v>
                </c:pt>
                <c:pt idx="603">
                  <c:v>321.5</c:v>
                </c:pt>
                <c:pt idx="604">
                  <c:v>322</c:v>
                </c:pt>
                <c:pt idx="605">
                  <c:v>322.5</c:v>
                </c:pt>
                <c:pt idx="606">
                  <c:v>323</c:v>
                </c:pt>
                <c:pt idx="607">
                  <c:v>323.5</c:v>
                </c:pt>
                <c:pt idx="608">
                  <c:v>324</c:v>
                </c:pt>
                <c:pt idx="609">
                  <c:v>324.5</c:v>
                </c:pt>
                <c:pt idx="610">
                  <c:v>325</c:v>
                </c:pt>
                <c:pt idx="611">
                  <c:v>325.5</c:v>
                </c:pt>
                <c:pt idx="612">
                  <c:v>326</c:v>
                </c:pt>
                <c:pt idx="613">
                  <c:v>326.5</c:v>
                </c:pt>
                <c:pt idx="614">
                  <c:v>327</c:v>
                </c:pt>
                <c:pt idx="615">
                  <c:v>327.5</c:v>
                </c:pt>
                <c:pt idx="616">
                  <c:v>328</c:v>
                </c:pt>
                <c:pt idx="617">
                  <c:v>328.5</c:v>
                </c:pt>
                <c:pt idx="618">
                  <c:v>329</c:v>
                </c:pt>
                <c:pt idx="619">
                  <c:v>329.5</c:v>
                </c:pt>
                <c:pt idx="620">
                  <c:v>330</c:v>
                </c:pt>
                <c:pt idx="621">
                  <c:v>330.5</c:v>
                </c:pt>
                <c:pt idx="622">
                  <c:v>331</c:v>
                </c:pt>
                <c:pt idx="623">
                  <c:v>331.5</c:v>
                </c:pt>
                <c:pt idx="624">
                  <c:v>332</c:v>
                </c:pt>
                <c:pt idx="625">
                  <c:v>332.5</c:v>
                </c:pt>
                <c:pt idx="626">
                  <c:v>333</c:v>
                </c:pt>
                <c:pt idx="627">
                  <c:v>333.5</c:v>
                </c:pt>
                <c:pt idx="628">
                  <c:v>334</c:v>
                </c:pt>
                <c:pt idx="629">
                  <c:v>334.5</c:v>
                </c:pt>
                <c:pt idx="630">
                  <c:v>335</c:v>
                </c:pt>
                <c:pt idx="631">
                  <c:v>335.5</c:v>
                </c:pt>
                <c:pt idx="632">
                  <c:v>336</c:v>
                </c:pt>
                <c:pt idx="633">
                  <c:v>336.5</c:v>
                </c:pt>
                <c:pt idx="634">
                  <c:v>337</c:v>
                </c:pt>
                <c:pt idx="635">
                  <c:v>337.5</c:v>
                </c:pt>
                <c:pt idx="636">
                  <c:v>338</c:v>
                </c:pt>
                <c:pt idx="637">
                  <c:v>338.5</c:v>
                </c:pt>
                <c:pt idx="638">
                  <c:v>339</c:v>
                </c:pt>
                <c:pt idx="639">
                  <c:v>339.5</c:v>
                </c:pt>
                <c:pt idx="640">
                  <c:v>340</c:v>
                </c:pt>
                <c:pt idx="641">
                  <c:v>340.5</c:v>
                </c:pt>
                <c:pt idx="642">
                  <c:v>341</c:v>
                </c:pt>
                <c:pt idx="643">
                  <c:v>341.5</c:v>
                </c:pt>
                <c:pt idx="644">
                  <c:v>342</c:v>
                </c:pt>
                <c:pt idx="645">
                  <c:v>342.5</c:v>
                </c:pt>
                <c:pt idx="646">
                  <c:v>343</c:v>
                </c:pt>
                <c:pt idx="647">
                  <c:v>343.5</c:v>
                </c:pt>
                <c:pt idx="648">
                  <c:v>344</c:v>
                </c:pt>
                <c:pt idx="649">
                  <c:v>344.5</c:v>
                </c:pt>
                <c:pt idx="650">
                  <c:v>345</c:v>
                </c:pt>
                <c:pt idx="651">
                  <c:v>345.5</c:v>
                </c:pt>
                <c:pt idx="652">
                  <c:v>346</c:v>
                </c:pt>
                <c:pt idx="653">
                  <c:v>346.5</c:v>
                </c:pt>
                <c:pt idx="654">
                  <c:v>347</c:v>
                </c:pt>
                <c:pt idx="655">
                  <c:v>347.5</c:v>
                </c:pt>
                <c:pt idx="656">
                  <c:v>348</c:v>
                </c:pt>
                <c:pt idx="657">
                  <c:v>348.5</c:v>
                </c:pt>
                <c:pt idx="658">
                  <c:v>349</c:v>
                </c:pt>
                <c:pt idx="659">
                  <c:v>349.5</c:v>
                </c:pt>
                <c:pt idx="660">
                  <c:v>350</c:v>
                </c:pt>
              </c:numCache>
            </c:numRef>
          </c:xVal>
          <c:yVal>
            <c:numRef>
              <c:f>'確認 Graph(Vin)'!$C$5:$C$665</c:f>
              <c:numCache>
                <c:formatCode>General</c:formatCode>
                <c:ptCount val="661"/>
                <c:pt idx="0">
                  <c:v>0.74507497436844361</c:v>
                </c:pt>
                <c:pt idx="1">
                  <c:v>0.82640970701351668</c:v>
                </c:pt>
                <c:pt idx="2">
                  <c:v>0.91131143939794079</c:v>
                </c:pt>
                <c:pt idx="3">
                  <c:v>0.99993411778952346</c:v>
                </c:pt>
                <c:pt idx="4">
                  <c:v>1.0924412621985611</c:v>
                </c:pt>
                <c:pt idx="5">
                  <c:v>1.1890065710647422</c:v>
                </c:pt>
                <c:pt idx="6">
                  <c:v>1.2898145608831895</c:v>
                </c:pt>
                <c:pt idx="7">
                  <c:v>1.3950612406632636</c:v>
                </c:pt>
                <c:pt idx="8">
                  <c:v>1.504954820411454</c:v>
                </c:pt>
                <c:pt idx="9">
                  <c:v>1.6197164519035323</c:v>
                </c:pt>
                <c:pt idx="10">
                  <c:v>1.7395809988034729</c:v>
                </c:pt>
                <c:pt idx="11">
                  <c:v>1.864797831626559</c:v>
                </c:pt>
                <c:pt idx="12">
                  <c:v>1.9956316410437842</c:v>
                </c:pt>
                <c:pt idx="13">
                  <c:v>2.1323632604763172</c:v>
                </c:pt>
                <c:pt idx="14">
                  <c:v>2.2752904857005123</c:v>
                </c:pt>
                <c:pt idx="15">
                  <c:v>2.4247288751141842</c:v>
                </c:pt>
                <c:pt idx="16">
                  <c:v>2.5810125092083882</c:v>
                </c:pt>
                <c:pt idx="17">
                  <c:v>2.744494681409317</c:v>
                </c:pt>
                <c:pt idx="18">
                  <c:v>2.9155484845197437</c:v>
                </c:pt>
                <c:pt idx="19">
                  <c:v>3.0945672471633108</c:v>
                </c:pt>
                <c:pt idx="20">
                  <c:v>3.281964762525349</c:v>
                </c:pt>
                <c:pt idx="21">
                  <c:v>3.4781752368377519</c:v>
                </c:pt>
                <c:pt idx="22">
                  <c:v>3.6836528669618187</c:v>
                </c:pt>
                <c:pt idx="23">
                  <c:v>3.8988709345221388</c:v>
                </c:pt>
                <c:pt idx="24">
                  <c:v>4.1243202777495958</c:v>
                </c:pt>
                <c:pt idx="25">
                  <c:v>4.360506970930448</c:v>
                </c:pt>
                <c:pt idx="26">
                  <c:v>4.6079490046429026</c:v>
                </c:pt>
                <c:pt idx="27">
                  <c:v>4.867171717501674</c:v>
                </c:pt>
                <c:pt idx="28">
                  <c:v>5.1387016820023943</c:v>
                </c:pt>
                <c:pt idx="29">
                  <c:v>5.4230586939630134</c:v>
                </c:pt>
                <c:pt idx="30">
                  <c:v>5.7207454586887314</c:v>
                </c:pt>
                <c:pt idx="31">
                  <c:v>6.0322345105216915</c:v>
                </c:pt>
                <c:pt idx="32">
                  <c:v>6.3579518512202897</c:v>
                </c:pt>
                <c:pt idx="33">
                  <c:v>6.6982567549993393</c:v>
                </c:pt>
                <c:pt idx="34">
                  <c:v>7.0534171764282281</c:v>
                </c:pt>
                <c:pt idx="35">
                  <c:v>7.4235802292196293</c:v>
                </c:pt>
                <c:pt idx="36">
                  <c:v>7.8087373028303908</c:v>
                </c:pt>
                <c:pt idx="37">
                  <c:v>8.2086835799190752</c:v>
                </c:pt>
                <c:pt idx="38">
                  <c:v>8.6229720472533007</c:v>
                </c:pt>
                <c:pt idx="39">
                  <c:v>9.0508625952428066</c:v>
                </c:pt>
                <c:pt idx="40">
                  <c:v>9.4912675140821605</c:v>
                </c:pt>
                <c:pt idx="41">
                  <c:v>9.9426956418361296</c:v>
                </c:pt>
                <c:pt idx="42">
                  <c:v>10.403198596921673</c:v>
                </c:pt>
                <c:pt idx="43">
                  <c:v>10.870323878521683</c:v>
                </c:pt>
                <c:pt idx="44">
                  <c:v>11.341081011370001</c:v>
                </c:pt>
                <c:pt idx="45">
                  <c:v>11.811928115524262</c:v>
                </c:pt>
                <c:pt idx="46">
                  <c:v>12.278786961074703</c:v>
                </c:pt>
                <c:pt idx="47">
                  <c:v>12.737094304757687</c:v>
                </c:pt>
                <c:pt idx="48">
                  <c:v>13.181895673610731</c:v>
                </c:pt>
                <c:pt idx="49">
                  <c:v>13.607984452417629</c:v>
                </c:pt>
                <c:pt idx="50">
                  <c:v>14.010084126553823</c:v>
                </c:pt>
                <c:pt idx="51">
                  <c:v>14.383065258439006</c:v>
                </c:pt>
                <c:pt idx="52">
                  <c:v>14.722182185609666</c:v>
                </c:pt>
                <c:pt idx="53">
                  <c:v>15.023308899180787</c:v>
                </c:pt>
                <c:pt idx="54">
                  <c:v>15.28315058959002</c:v>
                </c:pt>
                <c:pt idx="55">
                  <c:v>15.499408083132179</c:v>
                </c:pt>
                <c:pt idx="56">
                  <c:v>15.670877183839798</c:v>
                </c:pt>
                <c:pt idx="57">
                  <c:v>15.797473076241248</c:v>
                </c:pt>
                <c:pt idx="58">
                  <c:v>15.880179800153067</c:v>
                </c:pt>
                <c:pt idx="59">
                  <c:v>15.92093428755352</c:v>
                </c:pt>
                <c:pt idx="60">
                  <c:v>15.922461650522328</c:v>
                </c:pt>
                <c:pt idx="61">
                  <c:v>15.888082158736639</c:v>
                </c:pt>
                <c:pt idx="62">
                  <c:v>15.821510448444366</c:v>
                </c:pt>
                <c:pt idx="63">
                  <c:v>15.726664623494811</c:v>
                </c:pt>
                <c:pt idx="64">
                  <c:v>15.607498204041553</c:v>
                </c:pt>
                <c:pt idx="65">
                  <c:v>15.467862593524904</c:v>
                </c:pt>
                <c:pt idx="66">
                  <c:v>15.311402874791172</c:v>
                </c:pt>
                <c:pt idx="67">
                  <c:v>15.141485925563133</c:v>
                </c:pt>
                <c:pt idx="68">
                  <c:v>14.961157285705642</c:v>
                </c:pt>
                <c:pt idx="69">
                  <c:v>14.773121843942358</c:v>
                </c:pt>
                <c:pt idx="70">
                  <c:v>14.579743002798487</c:v>
                </c:pt>
                <c:pt idx="71">
                  <c:v>14.383055234202267</c:v>
                </c:pt>
                <c:pt idx="72">
                  <c:v>14.184785579667617</c:v>
                </c:pt>
                <c:pt idx="73">
                  <c:v>13.98638046029226</c:v>
                </c:pt>
                <c:pt idx="74">
                  <c:v>13.789034991726723</c:v>
                </c:pt>
                <c:pt idx="75">
                  <c:v>13.593722756850585</c:v>
                </c:pt>
                <c:pt idx="76">
                  <c:v>13.401224629723789</c:v>
                </c:pt>
                <c:pt idx="77">
                  <c:v>13.212155755815189</c:v>
                </c:pt>
                <c:pt idx="78">
                  <c:v>13.026990182033199</c:v>
                </c:pt>
                <c:pt idx="79">
                  <c:v>12.846082911900913</c:v>
                </c:pt>
                <c:pt idx="80">
                  <c:v>12.66968935599763</c:v>
                </c:pt>
                <c:pt idx="81">
                  <c:v>12.497982274915231</c:v>
                </c:pt>
                <c:pt idx="82">
                  <c:v>12.331066388638414</c:v>
                </c:pt>
                <c:pt idx="83">
                  <c:v>12.16899086668746</c:v>
                </c:pt>
                <c:pt idx="84">
                  <c:v>12.01175992878993</c:v>
                </c:pt>
                <c:pt idx="85">
                  <c:v>11.859341784788331</c:v>
                </c:pt>
                <c:pt idx="86">
                  <c:v>11.711676131191101</c:v>
                </c:pt>
                <c:pt idx="87">
                  <c:v>11.568680404668306</c:v>
                </c:pt>
                <c:pt idx="88">
                  <c:v>11.430254972931719</c:v>
                </c:pt>
                <c:pt idx="89">
                  <c:v>11.296287422839844</c:v>
                </c:pt>
                <c:pt idx="90">
                  <c:v>11.166656085507373</c:v>
                </c:pt>
                <c:pt idx="91">
                  <c:v>11.041232919425729</c:v>
                </c:pt>
                <c:pt idx="92">
                  <c:v>10.919885855510604</c:v>
                </c:pt>
                <c:pt idx="93">
                  <c:v>10.802480692737433</c:v>
                </c:pt>
                <c:pt idx="94">
                  <c:v>10.688882619610514</c:v>
                </c:pt>
                <c:pt idx="95">
                  <c:v>10.578957425047244</c:v>
                </c:pt>
                <c:pt idx="96">
                  <c:v>10.4725724522073</c:v>
                </c:pt>
                <c:pt idx="97">
                  <c:v>10.36959734019492</c:v>
                </c:pt>
                <c:pt idx="98">
                  <c:v>10.269904591243591</c:v>
                </c:pt>
                <c:pt idx="99">
                  <c:v>10.173369994793054</c:v>
                </c:pt>
                <c:pt idx="100">
                  <c:v>10.079872934636814</c:v>
                </c:pt>
                <c:pt idx="101">
                  <c:v>9.9892966009169939</c:v>
                </c:pt>
                <c:pt idx="102">
                  <c:v>9.9015281250494471</c:v>
                </c:pt>
                <c:pt idx="103">
                  <c:v>9.8164586525687039</c:v>
                </c:pt>
                <c:pt idx="104">
                  <c:v>9.7339833662961581</c:v>
                </c:pt>
                <c:pt idx="105">
                  <c:v>9.6540014700762082</c:v>
                </c:pt>
                <c:pt idx="106">
                  <c:v>9.5764161415254154</c:v>
                </c:pt>
                <c:pt idx="107">
                  <c:v>9.5011344607412038</c:v>
                </c:pt>
                <c:pt idx="108">
                  <c:v>9.4280673206702001</c:v>
                </c:pt>
                <c:pt idx="109">
                  <c:v>9.3571293238003026</c:v>
                </c:pt>
                <c:pt idx="110">
                  <c:v>9.2882386689809753</c:v>
                </c:pt>
                <c:pt idx="111">
                  <c:v>9.2213170314628936</c:v>
                </c:pt>
                <c:pt idx="112">
                  <c:v>9.1562894386574651</c:v>
                </c:pt>
                <c:pt idx="113">
                  <c:v>9.0930841436278875</c:v>
                </c:pt>
                <c:pt idx="114">
                  <c:v>9.0316324979193077</c:v>
                </c:pt>
                <c:pt idx="115">
                  <c:v>8.9718688250024758</c:v>
                </c:pt>
                <c:pt idx="116">
                  <c:v>8.9137302953304491</c:v>
                </c:pt>
                <c:pt idx="117">
                  <c:v>8.8571568037822939</c:v>
                </c:pt>
                <c:pt idx="118">
                  <c:v>8.8020908500823154</c:v>
                </c:pt>
                <c:pt idx="119">
                  <c:v>8.7484774226320017</c:v>
                </c:pt>
                <c:pt idx="120">
                  <c:v>8.6962638860680848</c:v>
                </c:pt>
                <c:pt idx="121">
                  <c:v>8.6453998727599615</c:v>
                </c:pt>
                <c:pt idx="122">
                  <c:v>8.5958371783783551</c:v>
                </c:pt>
                <c:pt idx="123">
                  <c:v>8.5475296616020007</c:v>
                </c:pt>
                <c:pt idx="124">
                  <c:v>8.5004331479768709</c:v>
                </c:pt>
                <c:pt idx="125">
                  <c:v>8.4545053379013648</c:v>
                </c:pt>
                <c:pt idx="126">
                  <c:v>8.4097057186784987</c:v>
                </c:pt>
                <c:pt idx="127">
                  <c:v>8.365995480551204</c:v>
                </c:pt>
                <c:pt idx="128">
                  <c:v>8.32333743661796</c:v>
                </c:pt>
                <c:pt idx="129">
                  <c:v>8.281695946512091</c:v>
                </c:pt>
                <c:pt idx="130">
                  <c:v>8.2410368437180548</c:v>
                </c:pt>
                <c:pt idx="131">
                  <c:v>8.2013273663915136</c:v>
                </c:pt>
                <c:pt idx="132">
                  <c:v>8.1625360915458902</c:v>
                </c:pt>
                <c:pt idx="133">
                  <c:v>8.1246328724663517</c:v>
                </c:pt>
                <c:pt idx="134">
                  <c:v>8.0875887792119663</c:v>
                </c:pt>
                <c:pt idx="135">
                  <c:v>8.0513760420679219</c:v>
                </c:pt>
                <c:pt idx="136">
                  <c:v>8.0159679978120213</c:v>
                </c:pt>
                <c:pt idx="137">
                  <c:v>7.9813390386625773</c:v>
                </c:pt>
                <c:pt idx="138">
                  <c:v>7.9474645637786328</c:v>
                </c:pt>
                <c:pt idx="139">
                  <c:v>7.9143209331873621</c:v>
                </c:pt>
                <c:pt idx="140">
                  <c:v>7.8818854240180301</c:v>
                </c:pt>
                <c:pt idx="141">
                  <c:v>7.8501361889264594</c:v>
                </c:pt>
                <c:pt idx="142">
                  <c:v>7.8190522165986369</c:v>
                </c:pt>
                <c:pt idx="143">
                  <c:v>7.7886132942269395</c:v>
                </c:pt>
                <c:pt idx="144">
                  <c:v>7.7587999718571616</c:v>
                </c:pt>
                <c:pt idx="145">
                  <c:v>7.7295935285092909</c:v>
                </c:pt>
                <c:pt idx="146">
                  <c:v>7.7009759399795588</c:v>
                </c:pt>
                <c:pt idx="147">
                  <c:v>7.6729298482358388</c:v>
                </c:pt>
                <c:pt idx="148">
                  <c:v>7.6454385323228671</c:v>
                </c:pt>
                <c:pt idx="149">
                  <c:v>7.6184858806979374</c:v>
                </c:pt>
                <c:pt idx="150">
                  <c:v>7.5920563649218504</c:v>
                </c:pt>
                <c:pt idx="151">
                  <c:v>7.5661350146338524</c:v>
                </c:pt>
                <c:pt idx="152">
                  <c:v>7.5407073937429576</c:v>
                </c:pt>
                <c:pt idx="153">
                  <c:v>7.5157595777716857</c:v>
                </c:pt>
                <c:pt idx="154">
                  <c:v>7.4912781322917521</c:v>
                </c:pt>
                <c:pt idx="155">
                  <c:v>7.4672500923943268</c:v>
                </c:pt>
                <c:pt idx="156">
                  <c:v>7.4436629431407599</c:v>
                </c:pt>
                <c:pt idx="157">
                  <c:v>7.420504600942472</c:v>
                </c:pt>
                <c:pt idx="158">
                  <c:v>7.3977633958216353</c:v>
                </c:pt>
                <c:pt idx="159">
                  <c:v>7.3754280545067736</c:v>
                </c:pt>
                <c:pt idx="160">
                  <c:v>7.3534876843200117</c:v>
                </c:pt>
                <c:pt idx="161">
                  <c:v>7.3319317578150951</c:v>
                </c:pt>
                <c:pt idx="162">
                  <c:v>7.3107500981274187</c:v>
                </c:pt>
                <c:pt idx="163">
                  <c:v>7.2899328649995834</c:v>
                </c:pt>
                <c:pt idx="164">
                  <c:v>7.2694705414478547</c:v>
                </c:pt>
                <c:pt idx="165">
                  <c:v>7.2493539210369233</c:v>
                </c:pt>
                <c:pt idx="166">
                  <c:v>7.2295740957320271</c:v>
                </c:pt>
                <c:pt idx="167">
                  <c:v>7.2101224442993068</c:v>
                </c:pt>
                <c:pt idx="168">
                  <c:v>7.190990621226705</c:v>
                </c:pt>
                <c:pt idx="169">
                  <c:v>7.1721705461394363</c:v>
                </c:pt>
                <c:pt idx="170">
                  <c:v>7.1536543936851906</c:v>
                </c:pt>
                <c:pt idx="171">
                  <c:v>7.1354345838658642</c:v>
                </c:pt>
                <c:pt idx="172">
                  <c:v>7.1175037727936417</c:v>
                </c:pt>
                <c:pt idx="173">
                  <c:v>7.0998548438505615</c:v>
                </c:pt>
                <c:pt idx="174">
                  <c:v>7.0824808992317987</c:v>
                </c:pt>
                <c:pt idx="175">
                  <c:v>7.0653752518539257</c:v>
                </c:pt>
                <c:pt idx="176">
                  <c:v>7.0485314176104534</c:v>
                </c:pt>
                <c:pt idx="177">
                  <c:v>7.031943107957856</c:v>
                </c:pt>
                <c:pt idx="178">
                  <c:v>7.0156042228162026</c:v>
                </c:pt>
                <c:pt idx="179">
                  <c:v>6.9995088437693251</c:v>
                </c:pt>
                <c:pt idx="180">
                  <c:v>6.9836512275503138</c:v>
                </c:pt>
                <c:pt idx="181">
                  <c:v>6.9680257997987471</c:v>
                </c:pt>
                <c:pt idx="182">
                  <c:v>6.9526271490769043</c:v>
                </c:pt>
                <c:pt idx="183">
                  <c:v>6.9374500211328209</c:v>
                </c:pt>
                <c:pt idx="184">
                  <c:v>6.9224893133986285</c:v>
                </c:pt>
                <c:pt idx="185">
                  <c:v>6.9077400697132703</c:v>
                </c:pt>
                <c:pt idx="186">
                  <c:v>6.8931974752592771</c:v>
                </c:pt>
                <c:pt idx="187">
                  <c:v>6.8788568517036861</c:v>
                </c:pt>
                <c:pt idx="188">
                  <c:v>6.8647136525338492</c:v>
                </c:pt>
                <c:pt idx="189">
                  <c:v>6.8507634585792019</c:v>
                </c:pt>
                <c:pt idx="190">
                  <c:v>6.8370019737106347</c:v>
                </c:pt>
                <c:pt idx="191">
                  <c:v>6.8234250207094327</c:v>
                </c:pt>
                <c:pt idx="192">
                  <c:v>6.8100285372982023</c:v>
                </c:pt>
                <c:pt idx="193">
                  <c:v>6.7968085723265883</c:v>
                </c:pt>
                <c:pt idx="194">
                  <c:v>6.7837612821048916</c:v>
                </c:pt>
                <c:pt idx="195">
                  <c:v>6.7708829268790582</c:v>
                </c:pt>
                <c:pt idx="196">
                  <c:v>6.758169867440917</c:v>
                </c:pt>
                <c:pt idx="197">
                  <c:v>6.7456185618676292</c:v>
                </c:pt>
                <c:pt idx="198">
                  <c:v>6.7332255623848898</c:v>
                </c:pt>
                <c:pt idx="199">
                  <c:v>6.7209875123484091</c:v>
                </c:pt>
                <c:pt idx="200">
                  <c:v>6.7089011433386734</c:v>
                </c:pt>
                <c:pt idx="201">
                  <c:v>6.6969632723641155</c:v>
                </c:pt>
                <c:pt idx="202">
                  <c:v>6.6851707991680698</c:v>
                </c:pt>
                <c:pt idx="203">
                  <c:v>6.6735207036351438</c:v>
                </c:pt>
                <c:pt idx="204">
                  <c:v>6.6620100432928204</c:v>
                </c:pt>
                <c:pt idx="205">
                  <c:v>6.6506359509042872</c:v>
                </c:pt>
                <c:pt idx="206">
                  <c:v>6.6393956321486938</c:v>
                </c:pt>
                <c:pt idx="207">
                  <c:v>6.6282863633852376</c:v>
                </c:pt>
                <c:pt idx="208">
                  <c:v>6.6173054894975856</c:v>
                </c:pt>
                <c:pt idx="209">
                  <c:v>6.6064504218153584</c:v>
                </c:pt>
                <c:pt idx="210">
                  <c:v>6.5957186361095355</c:v>
                </c:pt>
                <c:pt idx="211">
                  <c:v>6.5851076706587488</c:v>
                </c:pt>
                <c:pt idx="212">
                  <c:v>6.5746151243836275</c:v>
                </c:pt>
                <c:pt idx="213">
                  <c:v>6.5642386550464584</c:v>
                </c:pt>
                <c:pt idx="214">
                  <c:v>6.5539759775135256</c:v>
                </c:pt>
                <c:pt idx="215">
                  <c:v>6.5438248620776491</c:v>
                </c:pt>
                <c:pt idx="216">
                  <c:v>6.5337831328385469</c:v>
                </c:pt>
                <c:pt idx="217">
                  <c:v>6.5238486661387132</c:v>
                </c:pt>
                <c:pt idx="218">
                  <c:v>6.5140193890526765</c:v>
                </c:pt>
                <c:pt idx="219">
                  <c:v>6.5042932779274985</c:v>
                </c:pt>
                <c:pt idx="220">
                  <c:v>6.4946683569725803</c:v>
                </c:pt>
                <c:pt idx="221">
                  <c:v>6.4851426968968457</c:v>
                </c:pt>
                <c:pt idx="222">
                  <c:v>6.4757144135914597</c:v>
                </c:pt>
                <c:pt idx="223">
                  <c:v>6.4663816668563703</c:v>
                </c:pt>
                <c:pt idx="224">
                  <c:v>6.457142659169004</c:v>
                </c:pt>
                <c:pt idx="225">
                  <c:v>6.4479956344934903</c:v>
                </c:pt>
                <c:pt idx="226">
                  <c:v>6.4389388771289076</c:v>
                </c:pt>
                <c:pt idx="227">
                  <c:v>6.4299707105950867</c:v>
                </c:pt>
                <c:pt idx="228">
                  <c:v>6.4210894965545631</c:v>
                </c:pt>
                <c:pt idx="229">
                  <c:v>6.4122936337693242</c:v>
                </c:pt>
                <c:pt idx="230">
                  <c:v>6.4035815570910852</c:v>
                </c:pt>
                <c:pt idx="231">
                  <c:v>6.3949517364838524</c:v>
                </c:pt>
                <c:pt idx="232">
                  <c:v>6.3864026760775614</c:v>
                </c:pt>
                <c:pt idx="233">
                  <c:v>6.3779329132517182</c:v>
                </c:pt>
                <c:pt idx="234">
                  <c:v>6.3695410177478831</c:v>
                </c:pt>
                <c:pt idx="235">
                  <c:v>6.3612255908100144</c:v>
                </c:pt>
                <c:pt idx="236">
                  <c:v>6.3529852643516289</c:v>
                </c:pt>
                <c:pt idx="237">
                  <c:v>6.3448187001488456</c:v>
                </c:pt>
                <c:pt idx="238">
                  <c:v>6.3367245890583677</c:v>
                </c:pt>
                <c:pt idx="239">
                  <c:v>6.3287016502595472</c:v>
                </c:pt>
                <c:pt idx="240">
                  <c:v>6.3207486305196419</c:v>
                </c:pt>
                <c:pt idx="241">
                  <c:v>6.3128643034815033</c:v>
                </c:pt>
                <c:pt idx="242">
                  <c:v>6.3050474689728482</c:v>
                </c:pt>
                <c:pt idx="243">
                  <c:v>6.2972969523364126</c:v>
                </c:pt>
                <c:pt idx="244">
                  <c:v>6.2896116037802399</c:v>
                </c:pt>
                <c:pt idx="245">
                  <c:v>6.2819902977474218</c:v>
                </c:pt>
                <c:pt idx="246">
                  <c:v>6.2744319323046014</c:v>
                </c:pt>
                <c:pt idx="247">
                  <c:v>6.266935428548627</c:v>
                </c:pt>
                <c:pt idx="248">
                  <c:v>6.2594997300307096</c:v>
                </c:pt>
                <c:pt idx="249">
                  <c:v>6.2521238021975032</c:v>
                </c:pt>
                <c:pt idx="250">
                  <c:v>6.2448066318485624</c:v>
                </c:pt>
                <c:pt idx="251">
                  <c:v>6.2375472266095642</c:v>
                </c:pt>
                <c:pt idx="252">
                  <c:v>6.2303446144208321</c:v>
                </c:pt>
                <c:pt idx="253">
                  <c:v>6.2231978430406159</c:v>
                </c:pt>
                <c:pt idx="254">
                  <c:v>6.2161059795626539</c:v>
                </c:pt>
                <c:pt idx="255">
                  <c:v>6.2090681099475162</c:v>
                </c:pt>
                <c:pt idx="256">
                  <c:v>6.2020833385673386</c:v>
                </c:pt>
                <c:pt idx="257">
                  <c:v>6.195150787763434</c:v>
                </c:pt>
                <c:pt idx="258">
                  <c:v>6.1882695974164124</c:v>
                </c:pt>
                <c:pt idx="259">
                  <c:v>6.1814389245283916</c:v>
                </c:pt>
                <c:pt idx="260">
                  <c:v>6.174657942816892</c:v>
                </c:pt>
                <c:pt idx="261">
                  <c:v>6.1679258423200691</c:v>
                </c:pt>
                <c:pt idx="262">
                  <c:v>6.1612418290128863</c:v>
                </c:pt>
                <c:pt idx="263">
                  <c:v>6.1546051244339033</c:v>
                </c:pt>
                <c:pt idx="264">
                  <c:v>6.148014965322349</c:v>
                </c:pt>
                <c:pt idx="265">
                  <c:v>6.1414706032651099</c:v>
                </c:pt>
                <c:pt idx="266">
                  <c:v>6.1349713043533871</c:v>
                </c:pt>
                <c:pt idx="267">
                  <c:v>6.1285163488486534</c:v>
                </c:pt>
                <c:pt idx="268">
                  <c:v>6.1221050308576688</c:v>
                </c:pt>
                <c:pt idx="269">
                  <c:v>6.115736658016254</c:v>
                </c:pt>
                <c:pt idx="270">
                  <c:v>6.1094105511815302</c:v>
                </c:pt>
                <c:pt idx="271">
                  <c:v>6.1031260441324147</c:v>
                </c:pt>
                <c:pt idx="272">
                  <c:v>6.0968824832780584</c:v>
                </c:pt>
                <c:pt idx="273">
                  <c:v>6.0906792273740367</c:v>
                </c:pt>
                <c:pt idx="274">
                  <c:v>6.0845156472460111</c:v>
                </c:pt>
                <c:pt idx="275">
                  <c:v>6.0783911255206728</c:v>
                </c:pt>
                <c:pt idx="276">
                  <c:v>6.07230505636372</c:v>
                </c:pt>
                <c:pt idx="277">
                  <c:v>6.0662568452246788</c:v>
                </c:pt>
                <c:pt idx="278">
                  <c:v>6.0602459085883398</c:v>
                </c:pt>
                <c:pt idx="279">
                  <c:v>6.0542716737326359</c:v>
                </c:pt>
                <c:pt idx="280">
                  <c:v>6.0483335784927563</c:v>
                </c:pt>
                <c:pt idx="281">
                  <c:v>6.0424310710313014</c:v>
                </c:pt>
                <c:pt idx="282">
                  <c:v>6.0365636096143414</c:v>
                </c:pt>
                <c:pt idx="283">
                  <c:v>6.030730662393144</c:v>
                </c:pt>
                <c:pt idx="284">
                  <c:v>6.0249317071914614</c:v>
                </c:pt>
                <c:pt idx="285">
                  <c:v>6.0191662312981826</c:v>
                </c:pt>
                <c:pt idx="286">
                  <c:v>6.013433731265204</c:v>
                </c:pt>
                <c:pt idx="287">
                  <c:v>6.0077337127103565</c:v>
                </c:pt>
                <c:pt idx="288">
                  <c:v>6.0020656901252822</c:v>
                </c:pt>
                <c:pt idx="289">
                  <c:v>5.9964291866880464</c:v>
                </c:pt>
                <c:pt idx="290">
                  <c:v>5.990823734080438</c:v>
                </c:pt>
                <c:pt idx="291">
                  <c:v>5.9852488723097492</c:v>
                </c:pt>
                <c:pt idx="292">
                  <c:v>5.9797041495349363</c:v>
                </c:pt>
                <c:pt idx="293">
                  <c:v>5.9741891218970657</c:v>
                </c:pt>
                <c:pt idx="294">
                  <c:v>5.9687033533538676</c:v>
                </c:pt>
                <c:pt idx="295">
                  <c:v>5.9632464155183227</c:v>
                </c:pt>
                <c:pt idx="296">
                  <c:v>5.9578178875011689</c:v>
                </c:pt>
                <c:pt idx="297">
                  <c:v>5.952417355757186</c:v>
                </c:pt>
                <c:pt idx="298">
                  <c:v>5.9470444139351928</c:v>
                </c:pt>
                <c:pt idx="299">
                  <c:v>5.9416986627316311</c:v>
                </c:pt>
                <c:pt idx="300">
                  <c:v>5.9363797097476425</c:v>
                </c:pt>
                <c:pt idx="301">
                  <c:v>5.9310871693495377</c:v>
                </c:pt>
                <c:pt idx="302">
                  <c:v>5.9258206625325833</c:v>
                </c:pt>
                <c:pt idx="303">
                  <c:v>5.9205798167879848</c:v>
                </c:pt>
                <c:pt idx="304">
                  <c:v>5.9153642659730181</c:v>
                </c:pt>
                <c:pt idx="305">
                  <c:v>5.9101736501841824</c:v>
                </c:pt>
                <c:pt idx="306">
                  <c:v>5.905007615633326</c:v>
                </c:pt>
                <c:pt idx="307">
                  <c:v>5.899865814526648</c:v>
                </c:pt>
                <c:pt idx="308">
                  <c:v>5.8947479049465157</c:v>
                </c:pt>
                <c:pt idx="309">
                  <c:v>5.8896535507359848</c:v>
                </c:pt>
                <c:pt idx="310">
                  <c:v>5.8845824213860025</c:v>
                </c:pt>
                <c:pt idx="311">
                  <c:v>5.8795341919251847</c:v>
                </c:pt>
                <c:pt idx="312">
                  <c:v>5.874508542812106</c:v>
                </c:pt>
                <c:pt idx="313">
                  <c:v>5.8695051598300569</c:v>
                </c:pt>
                <c:pt idx="314">
                  <c:v>5.8645237339841696</c:v>
                </c:pt>
                <c:pt idx="315">
                  <c:v>5.859563961400883</c:v>
                </c:pt>
                <c:pt idx="316">
                  <c:v>5.8546255432296679</c:v>
                </c:pt>
                <c:pt idx="317">
                  <c:v>5.8497081855469508</c:v>
                </c:pt>
                <c:pt idx="318">
                  <c:v>5.8448115992621963</c:v>
                </c:pt>
                <c:pt idx="319">
                  <c:v>5.8399355000260851</c:v>
                </c:pt>
                <c:pt idx="320">
                  <c:v>5.8350796081407079</c:v>
                </c:pt>
                <c:pt idx="321">
                  <c:v>5.8302436484717859</c:v>
                </c:pt>
                <c:pt idx="322">
                  <c:v>5.8254273503627907</c:v>
                </c:pt>
                <c:pt idx="323">
                  <c:v>5.8206304475509736</c:v>
                </c:pt>
                <c:pt idx="324">
                  <c:v>5.8158526780852293</c:v>
                </c:pt>
                <c:pt idx="325">
                  <c:v>5.8110937842457489</c:v>
                </c:pt>
                <c:pt idx="326">
                  <c:v>5.8063535124654271</c:v>
                </c:pt>
                <c:pt idx="327">
                  <c:v>5.8016316132529715</c:v>
                </c:pt>
                <c:pt idx="328">
                  <c:v>5.7969278411176726</c:v>
                </c:pt>
                <c:pt idx="329">
                  <c:v>5.7922419544957977</c:v>
                </c:pt>
                <c:pt idx="330">
                  <c:v>5.7875737156785547</c:v>
                </c:pt>
                <c:pt idx="331">
                  <c:v>5.7829228907416184</c:v>
                </c:pt>
                <c:pt idx="332">
                  <c:v>5.7782892494761366</c:v>
                </c:pt>
                <c:pt idx="333">
                  <c:v>5.7736725653212115</c:v>
                </c:pt>
                <c:pt idx="334">
                  <c:v>5.7690726152978282</c:v>
                </c:pt>
                <c:pt idx="335">
                  <c:v>5.7644891799441424</c:v>
                </c:pt>
                <c:pt idx="336">
                  <c:v>5.7599220432521641</c:v>
                </c:pt>
                <c:pt idx="337">
                  <c:v>5.7553709926057559</c:v>
                </c:pt>
                <c:pt idx="338">
                  <c:v>5.7508358187199224</c:v>
                </c:pt>
                <c:pt idx="339">
                  <c:v>5.7463163155813746</c:v>
                </c:pt>
                <c:pt idx="340">
                  <c:v>5.7418122803903273</c:v>
                </c:pt>
                <c:pt idx="341">
                  <c:v>5.7373235135034948</c:v>
                </c:pt>
                <c:pt idx="342">
                  <c:v>5.7328498183782717</c:v>
                </c:pt>
                <c:pt idx="343">
                  <c:v>5.7283910015180624</c:v>
                </c:pt>
                <c:pt idx="344">
                  <c:v>5.7239468724187184</c:v>
                </c:pt>
                <c:pt idx="345">
                  <c:v>5.7195172435160906</c:v>
                </c:pt>
                <c:pt idx="346">
                  <c:v>5.7151019301346366</c:v>
                </c:pt>
                <c:pt idx="347">
                  <c:v>5.7107007504370744</c:v>
                </c:pt>
                <c:pt idx="348">
                  <c:v>5.7063135253750623</c:v>
                </c:pt>
                <c:pt idx="349">
                  <c:v>5.7019400786408676</c:v>
                </c:pt>
                <c:pt idx="350">
                  <c:v>5.6975802366200066</c:v>
                </c:pt>
                <c:pt idx="351">
                  <c:v>5.6932338283448418</c:v>
                </c:pt>
                <c:pt idx="352">
                  <c:v>5.6889006854491075</c:v>
                </c:pt>
                <c:pt idx="353">
                  <c:v>5.6845806421233318</c:v>
                </c:pt>
                <c:pt idx="354">
                  <c:v>5.680273535071148</c:v>
                </c:pt>
                <c:pt idx="355">
                  <c:v>5.6759792034664889</c:v>
                </c:pt>
                <c:pt idx="356">
                  <c:v>5.6716974889115974</c:v>
                </c:pt>
                <c:pt idx="357">
                  <c:v>5.6674282353958922</c:v>
                </c:pt>
                <c:pt idx="358">
                  <c:v>5.6631712892556179</c:v>
                </c:pt>
                <c:pt idx="359">
                  <c:v>5.6589264991342993</c:v>
                </c:pt>
                <c:pt idx="360">
                  <c:v>5.6546937159439672</c:v>
                </c:pt>
                <c:pt idx="361">
                  <c:v>5.6504727928271317</c:v>
                </c:pt>
                <c:pt idx="362">
                  <c:v>5.6462635851194891</c:v>
                </c:pt>
                <c:pt idx="363">
                  <c:v>5.6420659503133788</c:v>
                </c:pt>
                <c:pt idx="364">
                  <c:v>5.6378797480218967</c:v>
                </c:pt>
                <c:pt idx="365">
                  <c:v>5.6337048399437428</c:v>
                </c:pt>
                <c:pt idx="366">
                  <c:v>5.6295410898287237</c:v>
                </c:pt>
                <c:pt idx="367">
                  <c:v>5.6253883634439044</c:v>
                </c:pt>
                <c:pt idx="368">
                  <c:v>5.6212465285404321</c:v>
                </c:pt>
                <c:pt idx="369">
                  <c:v>5.6171154548209623</c:v>
                </c:pt>
                <c:pt idx="370">
                  <c:v>5.6129950139077165</c:v>
                </c:pt>
                <c:pt idx="371">
                  <c:v>5.6088850793111504</c:v>
                </c:pt>
                <c:pt idx="372">
                  <c:v>5.6047855263991879</c:v>
                </c:pt>
                <c:pt idx="373">
                  <c:v>5.600696232367059</c:v>
                </c:pt>
                <c:pt idx="374">
                  <c:v>5.5966170762076866</c:v>
                </c:pt>
                <c:pt idx="375">
                  <c:v>5.5925479386826282</c:v>
                </c:pt>
                <c:pt idx="376">
                  <c:v>5.5884887022935645</c:v>
                </c:pt>
                <c:pt idx="377">
                  <c:v>5.5844392512543166</c:v>
                </c:pt>
                <c:pt idx="378">
                  <c:v>5.5803994714633687</c:v>
                </c:pt>
                <c:pt idx="379">
                  <c:v>5.5763692504769145</c:v>
                </c:pt>
                <c:pt idx="380">
                  <c:v>5.5723484774823948</c:v>
                </c:pt>
                <c:pt idx="381">
                  <c:v>5.568337043272507</c:v>
                </c:pt>
                <c:pt idx="382">
                  <c:v>5.5643348402197166</c:v>
                </c:pt>
                <c:pt idx="383">
                  <c:v>5.5603417622512072</c:v>
                </c:pt>
                <c:pt idx="384">
                  <c:v>5.5563577048243014</c:v>
                </c:pt>
                <c:pt idx="385">
                  <c:v>5.5523825649023291</c:v>
                </c:pt>
                <c:pt idx="386">
                  <c:v>5.5484162409309192</c:v>
                </c:pt>
                <c:pt idx="387">
                  <c:v>5.5444586328147372</c:v>
                </c:pt>
                <c:pt idx="388">
                  <c:v>5.540509641894622</c:v>
                </c:pt>
                <c:pt idx="389">
                  <c:v>5.5365691709251497</c:v>
                </c:pt>
                <c:pt idx="390">
                  <c:v>5.5326371240525898</c:v>
                </c:pt>
                <c:pt idx="391">
                  <c:v>5.5287134067932584</c:v>
                </c:pt>
                <c:pt idx="392">
                  <c:v>5.5247979260122548</c:v>
                </c:pt>
                <c:pt idx="393">
                  <c:v>5.52089058990257</c:v>
                </c:pt>
                <c:pt idx="394">
                  <c:v>5.5169913079645809</c:v>
                </c:pt>
                <c:pt idx="395">
                  <c:v>5.5130999909858929</c:v>
                </c:pt>
                <c:pt idx="396">
                  <c:v>5.5092165510215398</c:v>
                </c:pt>
                <c:pt idx="397">
                  <c:v>5.5053409013745318</c:v>
                </c:pt>
                <c:pt idx="398">
                  <c:v>5.5014729565767491</c:v>
                </c:pt>
                <c:pt idx="399">
                  <c:v>5.4976126323701608</c:v>
                </c:pt>
                <c:pt idx="400">
                  <c:v>5.4937598456883778</c:v>
                </c:pt>
                <c:pt idx="401">
                  <c:v>5.4899145146385253</c:v>
                </c:pt>
                <c:pt idx="402">
                  <c:v>5.4860765584834184</c:v>
                </c:pt>
                <c:pt idx="403">
                  <c:v>5.4822458976240727</c:v>
                </c:pt>
                <c:pt idx="404">
                  <c:v>5.4784224535824793</c:v>
                </c:pt>
                <c:pt idx="405">
                  <c:v>5.4746061489847078</c:v>
                </c:pt>
                <c:pt idx="406">
                  <c:v>5.4707969075442797</c:v>
                </c:pt>
                <c:pt idx="407">
                  <c:v>5.4669946540458376</c:v>
                </c:pt>
                <c:pt idx="408">
                  <c:v>5.4631993143290902</c:v>
                </c:pt>
                <c:pt idx="409">
                  <c:v>5.4594108152730128</c:v>
                </c:pt>
                <c:pt idx="410">
                  <c:v>5.4556290847803561</c:v>
                </c:pt>
                <c:pt idx="411">
                  <c:v>5.4518540517623695</c:v>
                </c:pt>
                <c:pt idx="412">
                  <c:v>5.4480856461238183</c:v>
                </c:pt>
                <c:pt idx="413">
                  <c:v>5.4443237987482371</c:v>
                </c:pt>
                <c:pt idx="414">
                  <c:v>5.4405684414834337</c:v>
                </c:pt>
                <c:pt idx="415">
                  <c:v>5.4368195071272378</c:v>
                </c:pt>
                <c:pt idx="416">
                  <c:v>5.4330769294134793</c:v>
                </c:pt>
                <c:pt idx="417">
                  <c:v>5.4293406429982127</c:v>
                </c:pt>
                <c:pt idx="418">
                  <c:v>5.4256105834461676</c:v>
                </c:pt>
                <c:pt idx="419">
                  <c:v>5.4218866872174152</c:v>
                </c:pt>
                <c:pt idx="420">
                  <c:v>5.4181688916542665</c:v>
                </c:pt>
                <c:pt idx="421">
                  <c:v>5.4144571349683721</c:v>
                </c:pt>
                <c:pt idx="422">
                  <c:v>5.4107513562280563</c:v>
                </c:pt>
                <c:pt idx="423">
                  <c:v>5.4070514953458391</c:v>
                </c:pt>
                <c:pt idx="424">
                  <c:v>5.4033574930661716</c:v>
                </c:pt>
                <c:pt idx="425">
                  <c:v>5.3996692909533683</c:v>
                </c:pt>
                <c:pt idx="426">
                  <c:v>5.395986831379747</c:v>
                </c:pt>
                <c:pt idx="427">
                  <c:v>5.3923100575139333</c:v>
                </c:pt>
                <c:pt idx="428">
                  <c:v>5.3886389133093999</c:v>
                </c:pt>
                <c:pt idx="429">
                  <c:v>5.3849733434931455</c:v>
                </c:pt>
                <c:pt idx="430">
                  <c:v>5.3813132935545811</c:v>
                </c:pt>
                <c:pt idx="431">
                  <c:v>5.3776587097345985</c:v>
                </c:pt>
                <c:pt idx="432">
                  <c:v>5.3740095390147982</c:v>
                </c:pt>
                <c:pt idx="433">
                  <c:v>5.3703657291068989</c:v>
                </c:pt>
                <c:pt idx="434">
                  <c:v>5.3667272284423202</c:v>
                </c:pt>
                <c:pt idx="435">
                  <c:v>5.3630939861619247</c:v>
                </c:pt>
                <c:pt idx="436">
                  <c:v>5.3594659521059214</c:v>
                </c:pt>
                <c:pt idx="437">
                  <c:v>5.3558430768039447</c:v>
                </c:pt>
                <c:pt idx="438">
                  <c:v>5.352225311465264</c:v>
                </c:pt>
                <c:pt idx="439">
                  <c:v>5.3486126079691774</c:v>
                </c:pt>
                <c:pt idx="440">
                  <c:v>5.3450049188555351</c:v>
                </c:pt>
                <c:pt idx="441">
                  <c:v>5.3414021973154187</c:v>
                </c:pt>
                <c:pt idx="442">
                  <c:v>5.3378043971819773</c:v>
                </c:pt>
                <c:pt idx="443">
                  <c:v>5.334211472921381</c:v>
                </c:pt>
                <c:pt idx="444">
                  <c:v>5.3306233796239493</c:v>
                </c:pt>
                <c:pt idx="445">
                  <c:v>5.3270400729953851</c:v>
                </c:pt>
                <c:pt idx="446">
                  <c:v>5.3234615093481752</c:v>
                </c:pt>
                <c:pt idx="447">
                  <c:v>5.3198876455930986</c:v>
                </c:pt>
                <c:pt idx="448">
                  <c:v>5.3163184392308791</c:v>
                </c:pt>
                <c:pt idx="449">
                  <c:v>5.3127538483439674</c:v>
                </c:pt>
                <c:pt idx="450">
                  <c:v>5.3091938315884457</c:v>
                </c:pt>
                <c:pt idx="451">
                  <c:v>5.3056383481860587</c:v>
                </c:pt>
                <c:pt idx="452">
                  <c:v>5.3020873579163617</c:v>
                </c:pt>
                <c:pt idx="453">
                  <c:v>5.2985408211090039</c:v>
                </c:pt>
                <c:pt idx="454">
                  <c:v>5.2949986986361086</c:v>
                </c:pt>
                <c:pt idx="455">
                  <c:v>5.291460951904785</c:v>
                </c:pt>
                <c:pt idx="456">
                  <c:v>5.2879275428497481</c:v>
                </c:pt>
                <c:pt idx="457">
                  <c:v>5.2843984339260484</c:v>
                </c:pt>
                <c:pt idx="458">
                  <c:v>5.280873588101926</c:v>
                </c:pt>
                <c:pt idx="459">
                  <c:v>5.2773529688517415</c:v>
                </c:pt>
                <c:pt idx="460">
                  <c:v>5.2738365401490528</c:v>
                </c:pt>
                <c:pt idx="461">
                  <c:v>5.2703242664597632</c:v>
                </c:pt>
                <c:pt idx="462">
                  <c:v>5.2668161127353939</c:v>
                </c:pt>
                <c:pt idx="463">
                  <c:v>5.2633120444064421</c:v>
                </c:pt>
                <c:pt idx="464">
                  <c:v>5.2598120273758511</c:v>
                </c:pt>
                <c:pt idx="465">
                  <c:v>5.2563160280125674</c:v>
                </c:pt>
                <c:pt idx="466">
                  <c:v>5.2528240131451973</c:v>
                </c:pt>
                <c:pt idx="467">
                  <c:v>5.2493359500557686</c:v>
                </c:pt>
                <c:pt idx="468">
                  <c:v>5.24585180647356</c:v>
                </c:pt>
                <c:pt idx="469">
                  <c:v>5.2423715505690449</c:v>
                </c:pt>
                <c:pt idx="470">
                  <c:v>5.2388951509479158</c:v>
                </c:pt>
                <c:pt idx="471">
                  <c:v>5.2354225766451945</c:v>
                </c:pt>
                <c:pt idx="472">
                  <c:v>5.2319537971194361</c:v>
                </c:pt>
                <c:pt idx="473">
                  <c:v>5.2284887822470045</c:v>
                </c:pt>
                <c:pt idx="474">
                  <c:v>5.2250275023164496</c:v>
                </c:pt>
                <c:pt idx="475">
                  <c:v>5.2215699280229488</c:v>
                </c:pt>
                <c:pt idx="476">
                  <c:v>5.2181160304628493</c:v>
                </c:pt>
                <c:pt idx="477">
                  <c:v>5.214665781128268</c:v>
                </c:pt>
                <c:pt idx="478">
                  <c:v>5.2112191519017834</c:v>
                </c:pt>
                <c:pt idx="479">
                  <c:v>5.2077761150512076</c:v>
                </c:pt>
                <c:pt idx="480">
                  <c:v>5.20433664322442</c:v>
                </c:pt>
                <c:pt idx="481">
                  <c:v>5.2009007094442854</c:v>
                </c:pt>
                <c:pt idx="482">
                  <c:v>5.1974682871036446</c:v>
                </c:pt>
                <c:pt idx="483">
                  <c:v>5.194039349960379</c:v>
                </c:pt>
                <c:pt idx="484">
                  <c:v>5.1906138721325341</c:v>
                </c:pt>
                <c:pt idx="485">
                  <c:v>5.1871918280935274</c:v>
                </c:pt>
                <c:pt idx="486">
                  <c:v>5.1837731926674184</c:v>
                </c:pt>
                <c:pt idx="487">
                  <c:v>5.1803579410242477</c:v>
                </c:pt>
                <c:pt idx="488">
                  <c:v>5.1769460486754371</c:v>
                </c:pt>
                <c:pt idx="489">
                  <c:v>5.1735374914692596</c:v>
                </c:pt>
                <c:pt idx="490">
                  <c:v>5.1701322455863776</c:v>
                </c:pt>
                <c:pt idx="491">
                  <c:v>5.1667302875354366</c:v>
                </c:pt>
                <c:pt idx="492">
                  <c:v>5.1633315941487252</c:v>
                </c:pt>
                <c:pt idx="493">
                  <c:v>5.159936142577898</c:v>
                </c:pt>
                <c:pt idx="494">
                  <c:v>5.1565439102897486</c:v>
                </c:pt>
                <c:pt idx="495">
                  <c:v>5.1531548750620617</c:v>
                </c:pt>
                <c:pt idx="496">
                  <c:v>5.1497690149794959</c:v>
                </c:pt>
                <c:pt idx="497">
                  <c:v>5.1463863084295589</c:v>
                </c:pt>
                <c:pt idx="498">
                  <c:v>5.1430067340986003</c:v>
                </c:pt>
                <c:pt idx="499">
                  <c:v>5.1396302709678929</c:v>
                </c:pt>
                <c:pt idx="500">
                  <c:v>5.1362568983097505</c:v>
                </c:pt>
                <c:pt idx="501">
                  <c:v>5.1328865956837042</c:v>
                </c:pt>
                <c:pt idx="502">
                  <c:v>5.1295193429327322</c:v>
                </c:pt>
                <c:pt idx="503">
                  <c:v>5.1261551201795452</c:v>
                </c:pt>
                <c:pt idx="504">
                  <c:v>5.1227939078229117</c:v>
                </c:pt>
                <c:pt idx="505">
                  <c:v>5.1194356865340502</c:v>
                </c:pt>
                <c:pt idx="506">
                  <c:v>5.1160804372530571</c:v>
                </c:pt>
                <c:pt idx="507">
                  <c:v>5.1127281411853946</c:v>
                </c:pt>
                <c:pt idx="508">
                  <c:v>5.1093787797984156</c:v>
                </c:pt>
                <c:pt idx="509">
                  <c:v>5.1060323348179484</c:v>
                </c:pt>
                <c:pt idx="510">
                  <c:v>5.1026887882249143</c:v>
                </c:pt>
                <c:pt idx="511">
                  <c:v>5.0993481222520076</c:v>
                </c:pt>
                <c:pt idx="512">
                  <c:v>5.096010319380408</c:v>
                </c:pt>
                <c:pt idx="513">
                  <c:v>5.0926753623365411</c:v>
                </c:pt>
                <c:pt idx="514">
                  <c:v>5.0893432340888864</c:v>
                </c:pt>
                <c:pt idx="515">
                  <c:v>5.0860139178448236</c:v>
                </c:pt>
                <c:pt idx="516">
                  <c:v>5.0826873970475299</c:v>
                </c:pt>
                <c:pt idx="517">
                  <c:v>5.0793636553729016</c:v>
                </c:pt>
                <c:pt idx="518">
                  <c:v>5.0760426767265452</c:v>
                </c:pt>
                <c:pt idx="519">
                  <c:v>5.0727244452407767</c:v>
                </c:pt>
                <c:pt idx="520">
                  <c:v>5.0694089452716913</c:v>
                </c:pt>
                <c:pt idx="521">
                  <c:v>5.066096161396251</c:v>
                </c:pt>
                <c:pt idx="522">
                  <c:v>5.0627860784094194</c:v>
                </c:pt>
                <c:pt idx="523">
                  <c:v>5.0594786813213375</c:v>
                </c:pt>
                <c:pt idx="524">
                  <c:v>5.0561739553545308</c:v>
                </c:pt>
                <c:pt idx="525">
                  <c:v>5.0528718859411619</c:v>
                </c:pt>
                <c:pt idx="526">
                  <c:v>5.0495724587203066</c:v>
                </c:pt>
                <c:pt idx="527">
                  <c:v>5.0462756595352873</c:v>
                </c:pt>
                <c:pt idx="528">
                  <c:v>5.0429814744310137</c:v>
                </c:pt>
                <c:pt idx="529">
                  <c:v>5.0396898896513891</c:v>
                </c:pt>
                <c:pt idx="530">
                  <c:v>5.036400891636724</c:v>
                </c:pt>
                <c:pt idx="531">
                  <c:v>5.0331144670212042</c:v>
                </c:pt>
                <c:pt idx="532">
                  <c:v>5.0298306026303798</c:v>
                </c:pt>
                <c:pt idx="533">
                  <c:v>5.0265492854786915</c:v>
                </c:pt>
                <c:pt idx="534">
                  <c:v>5.0232705027670352</c:v>
                </c:pt>
                <c:pt idx="535">
                  <c:v>5.0199942418803465</c:v>
                </c:pt>
                <c:pt idx="536">
                  <c:v>5.0167204903852252</c:v>
                </c:pt>
                <c:pt idx="537">
                  <c:v>5.0134492360275908</c:v>
                </c:pt>
                <c:pt idx="538">
                  <c:v>5.0101804667303664</c:v>
                </c:pt>
                <c:pt idx="539">
                  <c:v>5.0069141705911937</c:v>
                </c:pt>
                <c:pt idx="540">
                  <c:v>5.0036503358801792</c:v>
                </c:pt>
                <c:pt idx="541">
                  <c:v>5.0003889510376611</c:v>
                </c:pt>
                <c:pt idx="542">
                  <c:v>4.997130004672024</c:v>
                </c:pt>
                <c:pt idx="543">
                  <c:v>4.9938734855575211</c:v>
                </c:pt>
                <c:pt idx="544">
                  <c:v>4.9906193826321372</c:v>
                </c:pt>
                <c:pt idx="545">
                  <c:v>4.987367684995478</c:v>
                </c:pt>
                <c:pt idx="546">
                  <c:v>4.9841183819066801</c:v>
                </c:pt>
                <c:pt idx="547">
                  <c:v>4.9808714627823605</c:v>
                </c:pt>
                <c:pt idx="548">
                  <c:v>4.9776269171945779</c:v>
                </c:pt>
                <c:pt idx="549">
                  <c:v>4.9743847348688277</c:v>
                </c:pt>
                <c:pt idx="550">
                  <c:v>4.9711449056820669</c:v>
                </c:pt>
                <c:pt idx="551">
                  <c:v>4.9679074196607589</c:v>
                </c:pt>
                <c:pt idx="552">
                  <c:v>4.9646722669789396</c:v>
                </c:pt>
                <c:pt idx="553">
                  <c:v>4.9614394379563169</c:v>
                </c:pt>
                <c:pt idx="554">
                  <c:v>4.9582089230563939</c:v>
                </c:pt>
                <c:pt idx="555">
                  <c:v>4.9549807128846046</c:v>
                </c:pt>
                <c:pt idx="556">
                  <c:v>4.9517547981864896</c:v>
                </c:pt>
                <c:pt idx="557">
                  <c:v>4.948531169845884</c:v>
                </c:pt>
                <c:pt idx="558">
                  <c:v>4.9453098188831319</c:v>
                </c:pt>
                <c:pt idx="559">
                  <c:v>4.9420907364533218</c:v>
                </c:pt>
                <c:pt idx="560">
                  <c:v>4.9388739138445494</c:v>
                </c:pt>
                <c:pt idx="561">
                  <c:v>4.9356593424761943</c:v>
                </c:pt>
                <c:pt idx="562">
                  <c:v>4.9324470138972298</c:v>
                </c:pt>
                <c:pt idx="563">
                  <c:v>4.9292369197845423</c:v>
                </c:pt>
                <c:pt idx="564">
                  <c:v>4.9260290519412795</c:v>
                </c:pt>
                <c:pt idx="565">
                  <c:v>4.9228234022952151</c:v>
                </c:pt>
                <c:pt idx="566">
                  <c:v>4.9196199628971415</c:v>
                </c:pt>
                <c:pt idx="567">
                  <c:v>4.9164187259192689</c:v>
                </c:pt>
                <c:pt idx="568">
                  <c:v>4.9132196836536632</c:v>
                </c:pt>
                <c:pt idx="569">
                  <c:v>4.9100228285106864</c:v>
                </c:pt>
                <c:pt idx="570">
                  <c:v>4.9068281530174653</c:v>
                </c:pt>
                <c:pt idx="571">
                  <c:v>4.9036356498163816</c:v>
                </c:pt>
                <c:pt idx="572">
                  <c:v>4.90044531166357</c:v>
                </c:pt>
                <c:pt idx="573">
                  <c:v>4.8972571314274491</c:v>
                </c:pt>
                <c:pt idx="574">
                  <c:v>4.8940711020872643</c:v>
                </c:pt>
                <c:pt idx="575">
                  <c:v>4.8908872167316382</c:v>
                </c:pt>
                <c:pt idx="576">
                  <c:v>4.8877054685571633</c:v>
                </c:pt>
                <c:pt idx="577">
                  <c:v>4.8845258508669893</c:v>
                </c:pt>
                <c:pt idx="578">
                  <c:v>4.8813483570694371</c:v>
                </c:pt>
                <c:pt idx="579">
                  <c:v>4.878172980676637</c:v>
                </c:pt>
                <c:pt idx="580">
                  <c:v>4.8749997153031721</c:v>
                </c:pt>
                <c:pt idx="581">
                  <c:v>4.8718285546647371</c:v>
                </c:pt>
                <c:pt idx="582">
                  <c:v>4.8686594925768345</c:v>
                </c:pt>
                <c:pt idx="583">
                  <c:v>4.8654925229534598</c:v>
                </c:pt>
                <c:pt idx="584">
                  <c:v>4.8623276398058195</c:v>
                </c:pt>
                <c:pt idx="585">
                  <c:v>4.8591648372410621</c:v>
                </c:pt>
                <c:pt idx="586">
                  <c:v>4.8560041094610256</c:v>
                </c:pt>
                <c:pt idx="587">
                  <c:v>4.8528454507609915</c:v>
                </c:pt>
                <c:pt idx="588">
                  <c:v>4.849688855528469</c:v>
                </c:pt>
                <c:pt idx="589">
                  <c:v>4.8465343182419804</c:v>
                </c:pt>
                <c:pt idx="590">
                  <c:v>4.8433818334698744</c:v>
                </c:pt>
                <c:pt idx="591">
                  <c:v>4.8402313958691394</c:v>
                </c:pt>
                <c:pt idx="592">
                  <c:v>4.8370830001842435</c:v>
                </c:pt>
                <c:pt idx="593">
                  <c:v>4.8339366412459839</c:v>
                </c:pt>
                <c:pt idx="594">
                  <c:v>4.8307923139703464</c:v>
                </c:pt>
                <c:pt idx="595">
                  <c:v>4.8276500133573981</c:v>
                </c:pt>
                <c:pt idx="596">
                  <c:v>4.824509734490154</c:v>
                </c:pt>
                <c:pt idx="597">
                  <c:v>4.8213714725335075</c:v>
                </c:pt>
                <c:pt idx="598">
                  <c:v>4.8182352227331302</c:v>
                </c:pt>
                <c:pt idx="599">
                  <c:v>4.8151009804144165</c:v>
                </c:pt>
                <c:pt idx="600">
                  <c:v>4.8119687409814205</c:v>
                </c:pt>
                <c:pt idx="601">
                  <c:v>4.8088384999158178</c:v>
                </c:pt>
                <c:pt idx="602">
                  <c:v>4.8057102527758708</c:v>
                </c:pt>
                <c:pt idx="603">
                  <c:v>4.8025839951954232</c:v>
                </c:pt>
                <c:pt idx="604">
                  <c:v>4.7994597228828813</c:v>
                </c:pt>
                <c:pt idx="605">
                  <c:v>4.7963374316202261</c:v>
                </c:pt>
                <c:pt idx="606">
                  <c:v>4.7932171172620421</c:v>
                </c:pt>
                <c:pt idx="607">
                  <c:v>4.7900987757345366</c:v>
                </c:pt>
                <c:pt idx="608">
                  <c:v>4.7869824030345862</c:v>
                </c:pt>
                <c:pt idx="609">
                  <c:v>4.7838679952287961</c:v>
                </c:pt>
                <c:pt idx="610">
                  <c:v>4.7807555484525635</c:v>
                </c:pt>
                <c:pt idx="611">
                  <c:v>4.7776450589091555</c:v>
                </c:pt>
                <c:pt idx="612">
                  <c:v>4.7745365228687984</c:v>
                </c:pt>
                <c:pt idx="613">
                  <c:v>4.771429936667773</c:v>
                </c:pt>
                <c:pt idx="614">
                  <c:v>4.7683252967075349</c:v>
                </c:pt>
                <c:pt idx="615">
                  <c:v>4.7652225994538266</c:v>
                </c:pt>
                <c:pt idx="616">
                  <c:v>4.7621218414358149</c:v>
                </c:pt>
                <c:pt idx="617">
                  <c:v>4.7590230192452321</c:v>
                </c:pt>
                <c:pt idx="618">
                  <c:v>4.7559261295355277</c:v>
                </c:pt>
                <c:pt idx="619">
                  <c:v>4.7528311690210376</c:v>
                </c:pt>
                <c:pt idx="620">
                  <c:v>4.7497381344761456</c:v>
                </c:pt>
                <c:pt idx="621">
                  <c:v>4.7466470227344759</c:v>
                </c:pt>
                <c:pt idx="622">
                  <c:v>4.7435578306880846</c:v>
                </c:pt>
                <c:pt idx="623">
                  <c:v>4.7404705552866613</c:v>
                </c:pt>
                <c:pt idx="624">
                  <c:v>4.7373851935367393</c:v>
                </c:pt>
                <c:pt idx="625">
                  <c:v>4.7343017425009251</c:v>
                </c:pt>
                <c:pt idx="626">
                  <c:v>4.7312201992971161</c:v>
                </c:pt>
                <c:pt idx="627">
                  <c:v>4.7281405610977556</c:v>
                </c:pt>
                <c:pt idx="628">
                  <c:v>4.7250628251290729</c:v>
                </c:pt>
                <c:pt idx="629">
                  <c:v>4.7219869886703423</c:v>
                </c:pt>
                <c:pt idx="630">
                  <c:v>4.7189130490531577</c:v>
                </c:pt>
                <c:pt idx="631">
                  <c:v>4.7158410036606986</c:v>
                </c:pt>
                <c:pt idx="632">
                  <c:v>4.712770849927022</c:v>
                </c:pt>
                <c:pt idx="633">
                  <c:v>4.7097025853363537</c:v>
                </c:pt>
                <c:pt idx="634">
                  <c:v>4.7066362074223891</c:v>
                </c:pt>
                <c:pt idx="635">
                  <c:v>4.7035717137676043</c:v>
                </c:pt>
                <c:pt idx="636">
                  <c:v>4.7005091020025791</c:v>
                </c:pt>
                <c:pt idx="637">
                  <c:v>4.6974483698053122</c:v>
                </c:pt>
                <c:pt idx="638">
                  <c:v>4.6943895149005668</c:v>
                </c:pt>
                <c:pt idx="639">
                  <c:v>4.6913325350592094</c:v>
                </c:pt>
                <c:pt idx="640">
                  <c:v>4.6882774280975585</c:v>
                </c:pt>
                <c:pt idx="641">
                  <c:v>4.6852241918767454</c:v>
                </c:pt>
                <c:pt idx="642">
                  <c:v>4.682172824302075</c:v>
                </c:pt>
                <c:pt idx="643">
                  <c:v>4.6791233233224103</c:v>
                </c:pt>
                <c:pt idx="644">
                  <c:v>4.6760756869295426</c:v>
                </c:pt>
                <c:pt idx="645">
                  <c:v>4.6730299131575821</c:v>
                </c:pt>
                <c:pt idx="646">
                  <c:v>4.6699860000823552</c:v>
                </c:pt>
                <c:pt idx="647">
                  <c:v>4.66694394582081</c:v>
                </c:pt>
                <c:pt idx="648">
                  <c:v>4.6639037485304193</c:v>
                </c:pt>
                <c:pt idx="649">
                  <c:v>4.6608654064086039</c:v>
                </c:pt>
                <c:pt idx="650">
                  <c:v>4.6578289176921519</c:v>
                </c:pt>
                <c:pt idx="651">
                  <c:v>4.6547942806566542</c:v>
                </c:pt>
                <c:pt idx="652">
                  <c:v>4.6517614936159397</c:v>
                </c:pt>
                <c:pt idx="653">
                  <c:v>4.6487305549215154</c:v>
                </c:pt>
                <c:pt idx="654">
                  <c:v>4.6457014629620224</c:v>
                </c:pt>
                <c:pt idx="655">
                  <c:v>4.642674216162697</c:v>
                </c:pt>
                <c:pt idx="656">
                  <c:v>4.6396488129848237</c:v>
                </c:pt>
                <c:pt idx="657">
                  <c:v>4.6366252519252127</c:v>
                </c:pt>
                <c:pt idx="658">
                  <c:v>4.6336035315156767</c:v>
                </c:pt>
                <c:pt idx="659">
                  <c:v>4.6305836503225137</c:v>
                </c:pt>
                <c:pt idx="660">
                  <c:v>4.627565606945991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'確認 Graph(Vin)'!$D$4</c:f>
              <c:strCache>
                <c:ptCount val="1"/>
                <c:pt idx="0">
                  <c:v>Vin(typ)</c:v>
                </c:pt>
              </c:strCache>
            </c:strRef>
          </c:tx>
          <c:spPr>
            <a:ln w="25400">
              <a:solidFill>
                <a:srgbClr val="ED7D31"/>
              </a:solidFill>
              <a:prstDash val="solid"/>
            </a:ln>
          </c:spPr>
          <c:marker>
            <c:symbol val="none"/>
          </c:marker>
          <c:xVal>
            <c:numRef>
              <c:f>'確認 Graph(Vin)'!$B$5:$B$665</c:f>
              <c:numCache>
                <c:formatCode>General</c:formatCode>
                <c:ptCount val="661"/>
                <c:pt idx="0">
                  <c:v>20</c:v>
                </c:pt>
                <c:pt idx="1">
                  <c:v>20.5</c:v>
                </c:pt>
                <c:pt idx="2">
                  <c:v>21</c:v>
                </c:pt>
                <c:pt idx="3">
                  <c:v>21.5</c:v>
                </c:pt>
                <c:pt idx="4">
                  <c:v>22</c:v>
                </c:pt>
                <c:pt idx="5">
                  <c:v>22.5</c:v>
                </c:pt>
                <c:pt idx="6">
                  <c:v>23</c:v>
                </c:pt>
                <c:pt idx="7">
                  <c:v>23.5</c:v>
                </c:pt>
                <c:pt idx="8">
                  <c:v>24</c:v>
                </c:pt>
                <c:pt idx="9">
                  <c:v>24.5</c:v>
                </c:pt>
                <c:pt idx="10">
                  <c:v>25</c:v>
                </c:pt>
                <c:pt idx="11">
                  <c:v>25.5</c:v>
                </c:pt>
                <c:pt idx="12">
                  <c:v>26</c:v>
                </c:pt>
                <c:pt idx="13">
                  <c:v>26.5</c:v>
                </c:pt>
                <c:pt idx="14">
                  <c:v>27</c:v>
                </c:pt>
                <c:pt idx="15">
                  <c:v>27.5</c:v>
                </c:pt>
                <c:pt idx="16">
                  <c:v>28</c:v>
                </c:pt>
                <c:pt idx="17">
                  <c:v>28.5</c:v>
                </c:pt>
                <c:pt idx="18">
                  <c:v>29</c:v>
                </c:pt>
                <c:pt idx="19">
                  <c:v>29.5</c:v>
                </c:pt>
                <c:pt idx="20">
                  <c:v>30</c:v>
                </c:pt>
                <c:pt idx="21">
                  <c:v>30.5</c:v>
                </c:pt>
                <c:pt idx="22">
                  <c:v>31</c:v>
                </c:pt>
                <c:pt idx="23">
                  <c:v>31.5</c:v>
                </c:pt>
                <c:pt idx="24">
                  <c:v>32</c:v>
                </c:pt>
                <c:pt idx="25">
                  <c:v>32.5</c:v>
                </c:pt>
                <c:pt idx="26">
                  <c:v>33</c:v>
                </c:pt>
                <c:pt idx="27">
                  <c:v>33.5</c:v>
                </c:pt>
                <c:pt idx="28">
                  <c:v>34</c:v>
                </c:pt>
                <c:pt idx="29">
                  <c:v>34.5</c:v>
                </c:pt>
                <c:pt idx="30">
                  <c:v>35</c:v>
                </c:pt>
                <c:pt idx="31">
                  <c:v>35.5</c:v>
                </c:pt>
                <c:pt idx="32">
                  <c:v>36</c:v>
                </c:pt>
                <c:pt idx="33">
                  <c:v>36.5</c:v>
                </c:pt>
                <c:pt idx="34">
                  <c:v>37</c:v>
                </c:pt>
                <c:pt idx="35">
                  <c:v>37.5</c:v>
                </c:pt>
                <c:pt idx="36">
                  <c:v>38</c:v>
                </c:pt>
                <c:pt idx="37">
                  <c:v>38.5</c:v>
                </c:pt>
                <c:pt idx="38">
                  <c:v>39</c:v>
                </c:pt>
                <c:pt idx="39">
                  <c:v>39.5</c:v>
                </c:pt>
                <c:pt idx="40">
                  <c:v>40</c:v>
                </c:pt>
                <c:pt idx="41">
                  <c:v>40.5</c:v>
                </c:pt>
                <c:pt idx="42">
                  <c:v>41</c:v>
                </c:pt>
                <c:pt idx="43">
                  <c:v>41.5</c:v>
                </c:pt>
                <c:pt idx="44">
                  <c:v>42</c:v>
                </c:pt>
                <c:pt idx="45">
                  <c:v>42.5</c:v>
                </c:pt>
                <c:pt idx="46">
                  <c:v>43</c:v>
                </c:pt>
                <c:pt idx="47">
                  <c:v>43.5</c:v>
                </c:pt>
                <c:pt idx="48">
                  <c:v>44</c:v>
                </c:pt>
                <c:pt idx="49">
                  <c:v>44.5</c:v>
                </c:pt>
                <c:pt idx="50">
                  <c:v>45</c:v>
                </c:pt>
                <c:pt idx="51">
                  <c:v>45.5</c:v>
                </c:pt>
                <c:pt idx="52">
                  <c:v>46</c:v>
                </c:pt>
                <c:pt idx="53">
                  <c:v>46.5</c:v>
                </c:pt>
                <c:pt idx="54">
                  <c:v>47</c:v>
                </c:pt>
                <c:pt idx="55">
                  <c:v>47.5</c:v>
                </c:pt>
                <c:pt idx="56">
                  <c:v>48</c:v>
                </c:pt>
                <c:pt idx="57">
                  <c:v>48.5</c:v>
                </c:pt>
                <c:pt idx="58">
                  <c:v>49</c:v>
                </c:pt>
                <c:pt idx="59">
                  <c:v>49.5</c:v>
                </c:pt>
                <c:pt idx="60">
                  <c:v>50</c:v>
                </c:pt>
                <c:pt idx="61">
                  <c:v>50.5</c:v>
                </c:pt>
                <c:pt idx="62">
                  <c:v>51</c:v>
                </c:pt>
                <c:pt idx="63">
                  <c:v>51.5</c:v>
                </c:pt>
                <c:pt idx="64">
                  <c:v>52</c:v>
                </c:pt>
                <c:pt idx="65">
                  <c:v>52.5</c:v>
                </c:pt>
                <c:pt idx="66">
                  <c:v>53</c:v>
                </c:pt>
                <c:pt idx="67">
                  <c:v>53.5</c:v>
                </c:pt>
                <c:pt idx="68">
                  <c:v>54</c:v>
                </c:pt>
                <c:pt idx="69">
                  <c:v>54.5</c:v>
                </c:pt>
                <c:pt idx="70">
                  <c:v>55</c:v>
                </c:pt>
                <c:pt idx="71">
                  <c:v>55.5</c:v>
                </c:pt>
                <c:pt idx="72">
                  <c:v>56</c:v>
                </c:pt>
                <c:pt idx="73">
                  <c:v>56.5</c:v>
                </c:pt>
                <c:pt idx="74">
                  <c:v>57</c:v>
                </c:pt>
                <c:pt idx="75">
                  <c:v>57.5</c:v>
                </c:pt>
                <c:pt idx="76">
                  <c:v>58</c:v>
                </c:pt>
                <c:pt idx="77">
                  <c:v>58.5</c:v>
                </c:pt>
                <c:pt idx="78">
                  <c:v>59</c:v>
                </c:pt>
                <c:pt idx="79">
                  <c:v>59.5</c:v>
                </c:pt>
                <c:pt idx="80">
                  <c:v>60</c:v>
                </c:pt>
                <c:pt idx="81">
                  <c:v>60.5</c:v>
                </c:pt>
                <c:pt idx="82">
                  <c:v>61</c:v>
                </c:pt>
                <c:pt idx="83">
                  <c:v>61.5</c:v>
                </c:pt>
                <c:pt idx="84">
                  <c:v>62</c:v>
                </c:pt>
                <c:pt idx="85">
                  <c:v>62.5</c:v>
                </c:pt>
                <c:pt idx="86">
                  <c:v>63</c:v>
                </c:pt>
                <c:pt idx="87">
                  <c:v>63.5</c:v>
                </c:pt>
                <c:pt idx="88">
                  <c:v>64</c:v>
                </c:pt>
                <c:pt idx="89">
                  <c:v>64.5</c:v>
                </c:pt>
                <c:pt idx="90">
                  <c:v>65</c:v>
                </c:pt>
                <c:pt idx="91">
                  <c:v>65.5</c:v>
                </c:pt>
                <c:pt idx="92">
                  <c:v>66</c:v>
                </c:pt>
                <c:pt idx="93">
                  <c:v>66.5</c:v>
                </c:pt>
                <c:pt idx="94">
                  <c:v>67</c:v>
                </c:pt>
                <c:pt idx="95">
                  <c:v>67.5</c:v>
                </c:pt>
                <c:pt idx="96">
                  <c:v>68</c:v>
                </c:pt>
                <c:pt idx="97">
                  <c:v>68.5</c:v>
                </c:pt>
                <c:pt idx="98">
                  <c:v>69</c:v>
                </c:pt>
                <c:pt idx="99">
                  <c:v>69.5</c:v>
                </c:pt>
                <c:pt idx="100">
                  <c:v>70</c:v>
                </c:pt>
                <c:pt idx="101">
                  <c:v>70.5</c:v>
                </c:pt>
                <c:pt idx="102">
                  <c:v>71</c:v>
                </c:pt>
                <c:pt idx="103">
                  <c:v>71.5</c:v>
                </c:pt>
                <c:pt idx="104">
                  <c:v>72</c:v>
                </c:pt>
                <c:pt idx="105">
                  <c:v>72.5</c:v>
                </c:pt>
                <c:pt idx="106">
                  <c:v>73</c:v>
                </c:pt>
                <c:pt idx="107">
                  <c:v>73.5</c:v>
                </c:pt>
                <c:pt idx="108">
                  <c:v>74</c:v>
                </c:pt>
                <c:pt idx="109">
                  <c:v>74.5</c:v>
                </c:pt>
                <c:pt idx="110">
                  <c:v>75</c:v>
                </c:pt>
                <c:pt idx="111">
                  <c:v>75.5</c:v>
                </c:pt>
                <c:pt idx="112">
                  <c:v>76</c:v>
                </c:pt>
                <c:pt idx="113">
                  <c:v>76.5</c:v>
                </c:pt>
                <c:pt idx="114">
                  <c:v>77</c:v>
                </c:pt>
                <c:pt idx="115">
                  <c:v>77.5</c:v>
                </c:pt>
                <c:pt idx="116">
                  <c:v>78</c:v>
                </c:pt>
                <c:pt idx="117">
                  <c:v>78.5</c:v>
                </c:pt>
                <c:pt idx="118">
                  <c:v>79</c:v>
                </c:pt>
                <c:pt idx="119">
                  <c:v>79.5</c:v>
                </c:pt>
                <c:pt idx="120">
                  <c:v>80</c:v>
                </c:pt>
                <c:pt idx="121">
                  <c:v>80.5</c:v>
                </c:pt>
                <c:pt idx="122">
                  <c:v>81</c:v>
                </c:pt>
                <c:pt idx="123">
                  <c:v>81.5</c:v>
                </c:pt>
                <c:pt idx="124">
                  <c:v>82</c:v>
                </c:pt>
                <c:pt idx="125">
                  <c:v>82.5</c:v>
                </c:pt>
                <c:pt idx="126">
                  <c:v>83</c:v>
                </c:pt>
                <c:pt idx="127">
                  <c:v>83.5</c:v>
                </c:pt>
                <c:pt idx="128">
                  <c:v>84</c:v>
                </c:pt>
                <c:pt idx="129">
                  <c:v>84.5</c:v>
                </c:pt>
                <c:pt idx="130">
                  <c:v>85</c:v>
                </c:pt>
                <c:pt idx="131">
                  <c:v>85.5</c:v>
                </c:pt>
                <c:pt idx="132">
                  <c:v>86</c:v>
                </c:pt>
                <c:pt idx="133">
                  <c:v>86.5</c:v>
                </c:pt>
                <c:pt idx="134">
                  <c:v>87</c:v>
                </c:pt>
                <c:pt idx="135">
                  <c:v>87.5</c:v>
                </c:pt>
                <c:pt idx="136">
                  <c:v>88</c:v>
                </c:pt>
                <c:pt idx="137">
                  <c:v>88.5</c:v>
                </c:pt>
                <c:pt idx="138">
                  <c:v>89</c:v>
                </c:pt>
                <c:pt idx="139">
                  <c:v>89.5</c:v>
                </c:pt>
                <c:pt idx="140">
                  <c:v>90</c:v>
                </c:pt>
                <c:pt idx="141">
                  <c:v>90.5</c:v>
                </c:pt>
                <c:pt idx="142">
                  <c:v>91</c:v>
                </c:pt>
                <c:pt idx="143">
                  <c:v>91.5</c:v>
                </c:pt>
                <c:pt idx="144">
                  <c:v>92</c:v>
                </c:pt>
                <c:pt idx="145">
                  <c:v>92.5</c:v>
                </c:pt>
                <c:pt idx="146">
                  <c:v>93</c:v>
                </c:pt>
                <c:pt idx="147">
                  <c:v>93.5</c:v>
                </c:pt>
                <c:pt idx="148">
                  <c:v>94</c:v>
                </c:pt>
                <c:pt idx="149">
                  <c:v>94.5</c:v>
                </c:pt>
                <c:pt idx="150">
                  <c:v>95</c:v>
                </c:pt>
                <c:pt idx="151">
                  <c:v>95.5</c:v>
                </c:pt>
                <c:pt idx="152">
                  <c:v>96</c:v>
                </c:pt>
                <c:pt idx="153">
                  <c:v>96.5</c:v>
                </c:pt>
                <c:pt idx="154">
                  <c:v>97</c:v>
                </c:pt>
                <c:pt idx="155">
                  <c:v>97.5</c:v>
                </c:pt>
                <c:pt idx="156">
                  <c:v>98</c:v>
                </c:pt>
                <c:pt idx="157">
                  <c:v>98.5</c:v>
                </c:pt>
                <c:pt idx="158">
                  <c:v>99</c:v>
                </c:pt>
                <c:pt idx="159">
                  <c:v>99.5</c:v>
                </c:pt>
                <c:pt idx="160">
                  <c:v>100</c:v>
                </c:pt>
                <c:pt idx="161">
                  <c:v>100.5</c:v>
                </c:pt>
                <c:pt idx="162">
                  <c:v>101</c:v>
                </c:pt>
                <c:pt idx="163">
                  <c:v>101.5</c:v>
                </c:pt>
                <c:pt idx="164">
                  <c:v>102</c:v>
                </c:pt>
                <c:pt idx="165">
                  <c:v>102.5</c:v>
                </c:pt>
                <c:pt idx="166">
                  <c:v>103</c:v>
                </c:pt>
                <c:pt idx="167">
                  <c:v>103.5</c:v>
                </c:pt>
                <c:pt idx="168">
                  <c:v>104</c:v>
                </c:pt>
                <c:pt idx="169">
                  <c:v>104.5</c:v>
                </c:pt>
                <c:pt idx="170">
                  <c:v>105</c:v>
                </c:pt>
                <c:pt idx="171">
                  <c:v>105.5</c:v>
                </c:pt>
                <c:pt idx="172">
                  <c:v>106</c:v>
                </c:pt>
                <c:pt idx="173">
                  <c:v>106.5</c:v>
                </c:pt>
                <c:pt idx="174">
                  <c:v>107</c:v>
                </c:pt>
                <c:pt idx="175">
                  <c:v>107.5</c:v>
                </c:pt>
                <c:pt idx="176">
                  <c:v>108</c:v>
                </c:pt>
                <c:pt idx="177">
                  <c:v>108.5</c:v>
                </c:pt>
                <c:pt idx="178">
                  <c:v>109</c:v>
                </c:pt>
                <c:pt idx="179">
                  <c:v>109.5</c:v>
                </c:pt>
                <c:pt idx="180">
                  <c:v>110</c:v>
                </c:pt>
                <c:pt idx="181">
                  <c:v>110.5</c:v>
                </c:pt>
                <c:pt idx="182">
                  <c:v>111</c:v>
                </c:pt>
                <c:pt idx="183">
                  <c:v>111.5</c:v>
                </c:pt>
                <c:pt idx="184">
                  <c:v>112</c:v>
                </c:pt>
                <c:pt idx="185">
                  <c:v>112.5</c:v>
                </c:pt>
                <c:pt idx="186">
                  <c:v>113</c:v>
                </c:pt>
                <c:pt idx="187">
                  <c:v>113.5</c:v>
                </c:pt>
                <c:pt idx="188">
                  <c:v>114</c:v>
                </c:pt>
                <c:pt idx="189">
                  <c:v>114.5</c:v>
                </c:pt>
                <c:pt idx="190">
                  <c:v>115</c:v>
                </c:pt>
                <c:pt idx="191">
                  <c:v>115.5</c:v>
                </c:pt>
                <c:pt idx="192">
                  <c:v>116</c:v>
                </c:pt>
                <c:pt idx="193">
                  <c:v>116.5</c:v>
                </c:pt>
                <c:pt idx="194">
                  <c:v>117</c:v>
                </c:pt>
                <c:pt idx="195">
                  <c:v>117.5</c:v>
                </c:pt>
                <c:pt idx="196">
                  <c:v>118</c:v>
                </c:pt>
                <c:pt idx="197">
                  <c:v>118.5</c:v>
                </c:pt>
                <c:pt idx="198">
                  <c:v>119</c:v>
                </c:pt>
                <c:pt idx="199">
                  <c:v>119.5</c:v>
                </c:pt>
                <c:pt idx="200">
                  <c:v>120</c:v>
                </c:pt>
                <c:pt idx="201">
                  <c:v>120.5</c:v>
                </c:pt>
                <c:pt idx="202">
                  <c:v>121</c:v>
                </c:pt>
                <c:pt idx="203">
                  <c:v>121.5</c:v>
                </c:pt>
                <c:pt idx="204">
                  <c:v>122</c:v>
                </c:pt>
                <c:pt idx="205">
                  <c:v>122.5</c:v>
                </c:pt>
                <c:pt idx="206">
                  <c:v>123</c:v>
                </c:pt>
                <c:pt idx="207">
                  <c:v>123.5</c:v>
                </c:pt>
                <c:pt idx="208">
                  <c:v>124</c:v>
                </c:pt>
                <c:pt idx="209">
                  <c:v>124.5</c:v>
                </c:pt>
                <c:pt idx="210">
                  <c:v>125</c:v>
                </c:pt>
                <c:pt idx="211">
                  <c:v>125.5</c:v>
                </c:pt>
                <c:pt idx="212">
                  <c:v>126</c:v>
                </c:pt>
                <c:pt idx="213">
                  <c:v>126.5</c:v>
                </c:pt>
                <c:pt idx="214">
                  <c:v>127</c:v>
                </c:pt>
                <c:pt idx="215">
                  <c:v>127.5</c:v>
                </c:pt>
                <c:pt idx="216">
                  <c:v>128</c:v>
                </c:pt>
                <c:pt idx="217">
                  <c:v>128.5</c:v>
                </c:pt>
                <c:pt idx="218">
                  <c:v>129</c:v>
                </c:pt>
                <c:pt idx="219">
                  <c:v>129.5</c:v>
                </c:pt>
                <c:pt idx="220">
                  <c:v>130</c:v>
                </c:pt>
                <c:pt idx="221">
                  <c:v>130.5</c:v>
                </c:pt>
                <c:pt idx="222">
                  <c:v>131</c:v>
                </c:pt>
                <c:pt idx="223">
                  <c:v>131.5</c:v>
                </c:pt>
                <c:pt idx="224">
                  <c:v>132</c:v>
                </c:pt>
                <c:pt idx="225">
                  <c:v>132.5</c:v>
                </c:pt>
                <c:pt idx="226">
                  <c:v>133</c:v>
                </c:pt>
                <c:pt idx="227">
                  <c:v>133.5</c:v>
                </c:pt>
                <c:pt idx="228">
                  <c:v>134</c:v>
                </c:pt>
                <c:pt idx="229">
                  <c:v>134.5</c:v>
                </c:pt>
                <c:pt idx="230">
                  <c:v>135</c:v>
                </c:pt>
                <c:pt idx="231">
                  <c:v>135.5</c:v>
                </c:pt>
                <c:pt idx="232">
                  <c:v>136</c:v>
                </c:pt>
                <c:pt idx="233">
                  <c:v>136.5</c:v>
                </c:pt>
                <c:pt idx="234">
                  <c:v>137</c:v>
                </c:pt>
                <c:pt idx="235">
                  <c:v>137.5</c:v>
                </c:pt>
                <c:pt idx="236">
                  <c:v>138</c:v>
                </c:pt>
                <c:pt idx="237">
                  <c:v>138.5</c:v>
                </c:pt>
                <c:pt idx="238">
                  <c:v>139</c:v>
                </c:pt>
                <c:pt idx="239">
                  <c:v>139.5</c:v>
                </c:pt>
                <c:pt idx="240">
                  <c:v>140</c:v>
                </c:pt>
                <c:pt idx="241">
                  <c:v>140.5</c:v>
                </c:pt>
                <c:pt idx="242">
                  <c:v>141</c:v>
                </c:pt>
                <c:pt idx="243">
                  <c:v>141.5</c:v>
                </c:pt>
                <c:pt idx="244">
                  <c:v>142</c:v>
                </c:pt>
                <c:pt idx="245">
                  <c:v>142.5</c:v>
                </c:pt>
                <c:pt idx="246">
                  <c:v>143</c:v>
                </c:pt>
                <c:pt idx="247">
                  <c:v>143.5</c:v>
                </c:pt>
                <c:pt idx="248">
                  <c:v>144</c:v>
                </c:pt>
                <c:pt idx="249">
                  <c:v>144.5</c:v>
                </c:pt>
                <c:pt idx="250">
                  <c:v>145</c:v>
                </c:pt>
                <c:pt idx="251">
                  <c:v>145.5</c:v>
                </c:pt>
                <c:pt idx="252">
                  <c:v>146</c:v>
                </c:pt>
                <c:pt idx="253">
                  <c:v>146.5</c:v>
                </c:pt>
                <c:pt idx="254">
                  <c:v>147</c:v>
                </c:pt>
                <c:pt idx="255">
                  <c:v>147.5</c:v>
                </c:pt>
                <c:pt idx="256">
                  <c:v>148</c:v>
                </c:pt>
                <c:pt idx="257">
                  <c:v>148.5</c:v>
                </c:pt>
                <c:pt idx="258">
                  <c:v>149</c:v>
                </c:pt>
                <c:pt idx="259">
                  <c:v>149.5</c:v>
                </c:pt>
                <c:pt idx="260">
                  <c:v>150</c:v>
                </c:pt>
                <c:pt idx="261">
                  <c:v>150.5</c:v>
                </c:pt>
                <c:pt idx="262">
                  <c:v>151</c:v>
                </c:pt>
                <c:pt idx="263">
                  <c:v>151.5</c:v>
                </c:pt>
                <c:pt idx="264">
                  <c:v>152</c:v>
                </c:pt>
                <c:pt idx="265">
                  <c:v>152.5</c:v>
                </c:pt>
                <c:pt idx="266">
                  <c:v>153</c:v>
                </c:pt>
                <c:pt idx="267">
                  <c:v>153.5</c:v>
                </c:pt>
                <c:pt idx="268">
                  <c:v>154</c:v>
                </c:pt>
                <c:pt idx="269">
                  <c:v>154.5</c:v>
                </c:pt>
                <c:pt idx="270">
                  <c:v>155</c:v>
                </c:pt>
                <c:pt idx="271">
                  <c:v>155.5</c:v>
                </c:pt>
                <c:pt idx="272">
                  <c:v>156</c:v>
                </c:pt>
                <c:pt idx="273">
                  <c:v>156.5</c:v>
                </c:pt>
                <c:pt idx="274">
                  <c:v>157</c:v>
                </c:pt>
                <c:pt idx="275">
                  <c:v>157.5</c:v>
                </c:pt>
                <c:pt idx="276">
                  <c:v>158</c:v>
                </c:pt>
                <c:pt idx="277">
                  <c:v>158.5</c:v>
                </c:pt>
                <c:pt idx="278">
                  <c:v>159</c:v>
                </c:pt>
                <c:pt idx="279">
                  <c:v>159.5</c:v>
                </c:pt>
                <c:pt idx="280">
                  <c:v>160</c:v>
                </c:pt>
                <c:pt idx="281">
                  <c:v>160.5</c:v>
                </c:pt>
                <c:pt idx="282">
                  <c:v>161</c:v>
                </c:pt>
                <c:pt idx="283">
                  <c:v>161.5</c:v>
                </c:pt>
                <c:pt idx="284">
                  <c:v>162</c:v>
                </c:pt>
                <c:pt idx="285">
                  <c:v>162.5</c:v>
                </c:pt>
                <c:pt idx="286">
                  <c:v>163</c:v>
                </c:pt>
                <c:pt idx="287">
                  <c:v>163.5</c:v>
                </c:pt>
                <c:pt idx="288">
                  <c:v>164</c:v>
                </c:pt>
                <c:pt idx="289">
                  <c:v>164.5</c:v>
                </c:pt>
                <c:pt idx="290">
                  <c:v>165</c:v>
                </c:pt>
                <c:pt idx="291">
                  <c:v>165.5</c:v>
                </c:pt>
                <c:pt idx="292">
                  <c:v>166</c:v>
                </c:pt>
                <c:pt idx="293">
                  <c:v>166.5</c:v>
                </c:pt>
                <c:pt idx="294">
                  <c:v>167</c:v>
                </c:pt>
                <c:pt idx="295">
                  <c:v>167.5</c:v>
                </c:pt>
                <c:pt idx="296">
                  <c:v>168</c:v>
                </c:pt>
                <c:pt idx="297">
                  <c:v>168.5</c:v>
                </c:pt>
                <c:pt idx="298">
                  <c:v>169</c:v>
                </c:pt>
                <c:pt idx="299">
                  <c:v>169.5</c:v>
                </c:pt>
                <c:pt idx="300">
                  <c:v>170</c:v>
                </c:pt>
                <c:pt idx="301">
                  <c:v>170.5</c:v>
                </c:pt>
                <c:pt idx="302">
                  <c:v>171</c:v>
                </c:pt>
                <c:pt idx="303">
                  <c:v>171.5</c:v>
                </c:pt>
                <c:pt idx="304">
                  <c:v>172</c:v>
                </c:pt>
                <c:pt idx="305">
                  <c:v>172.5</c:v>
                </c:pt>
                <c:pt idx="306">
                  <c:v>173</c:v>
                </c:pt>
                <c:pt idx="307">
                  <c:v>173.5</c:v>
                </c:pt>
                <c:pt idx="308">
                  <c:v>174</c:v>
                </c:pt>
                <c:pt idx="309">
                  <c:v>174.5</c:v>
                </c:pt>
                <c:pt idx="310">
                  <c:v>175</c:v>
                </c:pt>
                <c:pt idx="311">
                  <c:v>175.5</c:v>
                </c:pt>
                <c:pt idx="312">
                  <c:v>176</c:v>
                </c:pt>
                <c:pt idx="313">
                  <c:v>176.5</c:v>
                </c:pt>
                <c:pt idx="314">
                  <c:v>177</c:v>
                </c:pt>
                <c:pt idx="315">
                  <c:v>177.5</c:v>
                </c:pt>
                <c:pt idx="316">
                  <c:v>178</c:v>
                </c:pt>
                <c:pt idx="317">
                  <c:v>178.5</c:v>
                </c:pt>
                <c:pt idx="318">
                  <c:v>179</c:v>
                </c:pt>
                <c:pt idx="319">
                  <c:v>179.5</c:v>
                </c:pt>
                <c:pt idx="320">
                  <c:v>180</c:v>
                </c:pt>
                <c:pt idx="321">
                  <c:v>180.5</c:v>
                </c:pt>
                <c:pt idx="322">
                  <c:v>181</c:v>
                </c:pt>
                <c:pt idx="323">
                  <c:v>181.5</c:v>
                </c:pt>
                <c:pt idx="324">
                  <c:v>182</c:v>
                </c:pt>
                <c:pt idx="325">
                  <c:v>182.5</c:v>
                </c:pt>
                <c:pt idx="326">
                  <c:v>183</c:v>
                </c:pt>
                <c:pt idx="327">
                  <c:v>183.5</c:v>
                </c:pt>
                <c:pt idx="328">
                  <c:v>184</c:v>
                </c:pt>
                <c:pt idx="329">
                  <c:v>184.5</c:v>
                </c:pt>
                <c:pt idx="330">
                  <c:v>185</c:v>
                </c:pt>
                <c:pt idx="331">
                  <c:v>185.5</c:v>
                </c:pt>
                <c:pt idx="332">
                  <c:v>186</c:v>
                </c:pt>
                <c:pt idx="333">
                  <c:v>186.5</c:v>
                </c:pt>
                <c:pt idx="334">
                  <c:v>187</c:v>
                </c:pt>
                <c:pt idx="335">
                  <c:v>187.5</c:v>
                </c:pt>
                <c:pt idx="336">
                  <c:v>188</c:v>
                </c:pt>
                <c:pt idx="337">
                  <c:v>188.5</c:v>
                </c:pt>
                <c:pt idx="338">
                  <c:v>189</c:v>
                </c:pt>
                <c:pt idx="339">
                  <c:v>189.5</c:v>
                </c:pt>
                <c:pt idx="340">
                  <c:v>190</c:v>
                </c:pt>
                <c:pt idx="341">
                  <c:v>190.5</c:v>
                </c:pt>
                <c:pt idx="342">
                  <c:v>191</c:v>
                </c:pt>
                <c:pt idx="343">
                  <c:v>191.5</c:v>
                </c:pt>
                <c:pt idx="344">
                  <c:v>192</c:v>
                </c:pt>
                <c:pt idx="345">
                  <c:v>192.5</c:v>
                </c:pt>
                <c:pt idx="346">
                  <c:v>193</c:v>
                </c:pt>
                <c:pt idx="347">
                  <c:v>193.5</c:v>
                </c:pt>
                <c:pt idx="348">
                  <c:v>194</c:v>
                </c:pt>
                <c:pt idx="349">
                  <c:v>194.5</c:v>
                </c:pt>
                <c:pt idx="350">
                  <c:v>195</c:v>
                </c:pt>
                <c:pt idx="351">
                  <c:v>195.5</c:v>
                </c:pt>
                <c:pt idx="352">
                  <c:v>196</c:v>
                </c:pt>
                <c:pt idx="353">
                  <c:v>196.5</c:v>
                </c:pt>
                <c:pt idx="354">
                  <c:v>197</c:v>
                </c:pt>
                <c:pt idx="355">
                  <c:v>197.5</c:v>
                </c:pt>
                <c:pt idx="356">
                  <c:v>198</c:v>
                </c:pt>
                <c:pt idx="357">
                  <c:v>198.5</c:v>
                </c:pt>
                <c:pt idx="358">
                  <c:v>199</c:v>
                </c:pt>
                <c:pt idx="359">
                  <c:v>199.5</c:v>
                </c:pt>
                <c:pt idx="360">
                  <c:v>200</c:v>
                </c:pt>
                <c:pt idx="361">
                  <c:v>200.5</c:v>
                </c:pt>
                <c:pt idx="362">
                  <c:v>201</c:v>
                </c:pt>
                <c:pt idx="363">
                  <c:v>201.5</c:v>
                </c:pt>
                <c:pt idx="364">
                  <c:v>202</c:v>
                </c:pt>
                <c:pt idx="365">
                  <c:v>202.5</c:v>
                </c:pt>
                <c:pt idx="366">
                  <c:v>203</c:v>
                </c:pt>
                <c:pt idx="367">
                  <c:v>203.5</c:v>
                </c:pt>
                <c:pt idx="368">
                  <c:v>204</c:v>
                </c:pt>
                <c:pt idx="369">
                  <c:v>204.5</c:v>
                </c:pt>
                <c:pt idx="370">
                  <c:v>205</c:v>
                </c:pt>
                <c:pt idx="371">
                  <c:v>205.5</c:v>
                </c:pt>
                <c:pt idx="372">
                  <c:v>206</c:v>
                </c:pt>
                <c:pt idx="373">
                  <c:v>206.5</c:v>
                </c:pt>
                <c:pt idx="374">
                  <c:v>207</c:v>
                </c:pt>
                <c:pt idx="375">
                  <c:v>207.5</c:v>
                </c:pt>
                <c:pt idx="376">
                  <c:v>208</c:v>
                </c:pt>
                <c:pt idx="377">
                  <c:v>208.5</c:v>
                </c:pt>
                <c:pt idx="378">
                  <c:v>209</c:v>
                </c:pt>
                <c:pt idx="379">
                  <c:v>209.5</c:v>
                </c:pt>
                <c:pt idx="380">
                  <c:v>210</c:v>
                </c:pt>
                <c:pt idx="381">
                  <c:v>210.5</c:v>
                </c:pt>
                <c:pt idx="382">
                  <c:v>211</c:v>
                </c:pt>
                <c:pt idx="383">
                  <c:v>211.5</c:v>
                </c:pt>
                <c:pt idx="384">
                  <c:v>212</c:v>
                </c:pt>
                <c:pt idx="385">
                  <c:v>212.5</c:v>
                </c:pt>
                <c:pt idx="386">
                  <c:v>213</c:v>
                </c:pt>
                <c:pt idx="387">
                  <c:v>213.5</c:v>
                </c:pt>
                <c:pt idx="388">
                  <c:v>214</c:v>
                </c:pt>
                <c:pt idx="389">
                  <c:v>214.5</c:v>
                </c:pt>
                <c:pt idx="390">
                  <c:v>215</c:v>
                </c:pt>
                <c:pt idx="391">
                  <c:v>215.5</c:v>
                </c:pt>
                <c:pt idx="392">
                  <c:v>216</c:v>
                </c:pt>
                <c:pt idx="393">
                  <c:v>216.5</c:v>
                </c:pt>
                <c:pt idx="394">
                  <c:v>217</c:v>
                </c:pt>
                <c:pt idx="395">
                  <c:v>217.5</c:v>
                </c:pt>
                <c:pt idx="396">
                  <c:v>218</c:v>
                </c:pt>
                <c:pt idx="397">
                  <c:v>218.5</c:v>
                </c:pt>
                <c:pt idx="398">
                  <c:v>219</c:v>
                </c:pt>
                <c:pt idx="399">
                  <c:v>219.5</c:v>
                </c:pt>
                <c:pt idx="400">
                  <c:v>220</c:v>
                </c:pt>
                <c:pt idx="401">
                  <c:v>220.5</c:v>
                </c:pt>
                <c:pt idx="402">
                  <c:v>221</c:v>
                </c:pt>
                <c:pt idx="403">
                  <c:v>221.5</c:v>
                </c:pt>
                <c:pt idx="404">
                  <c:v>222</c:v>
                </c:pt>
                <c:pt idx="405">
                  <c:v>222.5</c:v>
                </c:pt>
                <c:pt idx="406">
                  <c:v>223</c:v>
                </c:pt>
                <c:pt idx="407">
                  <c:v>223.5</c:v>
                </c:pt>
                <c:pt idx="408">
                  <c:v>224</c:v>
                </c:pt>
                <c:pt idx="409">
                  <c:v>224.5</c:v>
                </c:pt>
                <c:pt idx="410">
                  <c:v>225</c:v>
                </c:pt>
                <c:pt idx="411">
                  <c:v>225.5</c:v>
                </c:pt>
                <c:pt idx="412">
                  <c:v>226</c:v>
                </c:pt>
                <c:pt idx="413">
                  <c:v>226.5</c:v>
                </c:pt>
                <c:pt idx="414">
                  <c:v>227</c:v>
                </c:pt>
                <c:pt idx="415">
                  <c:v>227.5</c:v>
                </c:pt>
                <c:pt idx="416">
                  <c:v>228</c:v>
                </c:pt>
                <c:pt idx="417">
                  <c:v>228.5</c:v>
                </c:pt>
                <c:pt idx="418">
                  <c:v>229</c:v>
                </c:pt>
                <c:pt idx="419">
                  <c:v>229.5</c:v>
                </c:pt>
                <c:pt idx="420">
                  <c:v>230</c:v>
                </c:pt>
                <c:pt idx="421">
                  <c:v>230.5</c:v>
                </c:pt>
                <c:pt idx="422">
                  <c:v>231</c:v>
                </c:pt>
                <c:pt idx="423">
                  <c:v>231.5</c:v>
                </c:pt>
                <c:pt idx="424">
                  <c:v>232</c:v>
                </c:pt>
                <c:pt idx="425">
                  <c:v>232.5</c:v>
                </c:pt>
                <c:pt idx="426">
                  <c:v>233</c:v>
                </c:pt>
                <c:pt idx="427">
                  <c:v>233.5</c:v>
                </c:pt>
                <c:pt idx="428">
                  <c:v>234</c:v>
                </c:pt>
                <c:pt idx="429">
                  <c:v>234.5</c:v>
                </c:pt>
                <c:pt idx="430">
                  <c:v>235</c:v>
                </c:pt>
                <c:pt idx="431">
                  <c:v>235.5</c:v>
                </c:pt>
                <c:pt idx="432">
                  <c:v>236</c:v>
                </c:pt>
                <c:pt idx="433">
                  <c:v>236.5</c:v>
                </c:pt>
                <c:pt idx="434">
                  <c:v>237</c:v>
                </c:pt>
                <c:pt idx="435">
                  <c:v>237.5</c:v>
                </c:pt>
                <c:pt idx="436">
                  <c:v>238</c:v>
                </c:pt>
                <c:pt idx="437">
                  <c:v>238.5</c:v>
                </c:pt>
                <c:pt idx="438">
                  <c:v>239</c:v>
                </c:pt>
                <c:pt idx="439">
                  <c:v>239.5</c:v>
                </c:pt>
                <c:pt idx="440">
                  <c:v>240</c:v>
                </c:pt>
                <c:pt idx="441">
                  <c:v>240.5</c:v>
                </c:pt>
                <c:pt idx="442">
                  <c:v>241</c:v>
                </c:pt>
                <c:pt idx="443">
                  <c:v>241.5</c:v>
                </c:pt>
                <c:pt idx="444">
                  <c:v>242</c:v>
                </c:pt>
                <c:pt idx="445">
                  <c:v>242.5</c:v>
                </c:pt>
                <c:pt idx="446">
                  <c:v>243</c:v>
                </c:pt>
                <c:pt idx="447">
                  <c:v>243.5</c:v>
                </c:pt>
                <c:pt idx="448">
                  <c:v>244</c:v>
                </c:pt>
                <c:pt idx="449">
                  <c:v>244.5</c:v>
                </c:pt>
                <c:pt idx="450">
                  <c:v>245</c:v>
                </c:pt>
                <c:pt idx="451">
                  <c:v>245.5</c:v>
                </c:pt>
                <c:pt idx="452">
                  <c:v>246</c:v>
                </c:pt>
                <c:pt idx="453">
                  <c:v>246.5</c:v>
                </c:pt>
                <c:pt idx="454">
                  <c:v>247</c:v>
                </c:pt>
                <c:pt idx="455">
                  <c:v>247.5</c:v>
                </c:pt>
                <c:pt idx="456">
                  <c:v>248</c:v>
                </c:pt>
                <c:pt idx="457">
                  <c:v>248.5</c:v>
                </c:pt>
                <c:pt idx="458">
                  <c:v>249</c:v>
                </c:pt>
                <c:pt idx="459">
                  <c:v>249.5</c:v>
                </c:pt>
                <c:pt idx="460">
                  <c:v>250</c:v>
                </c:pt>
                <c:pt idx="461">
                  <c:v>250.5</c:v>
                </c:pt>
                <c:pt idx="462">
                  <c:v>251</c:v>
                </c:pt>
                <c:pt idx="463">
                  <c:v>251.5</c:v>
                </c:pt>
                <c:pt idx="464">
                  <c:v>252</c:v>
                </c:pt>
                <c:pt idx="465">
                  <c:v>252.5</c:v>
                </c:pt>
                <c:pt idx="466">
                  <c:v>253</c:v>
                </c:pt>
                <c:pt idx="467">
                  <c:v>253.5</c:v>
                </c:pt>
                <c:pt idx="468">
                  <c:v>254</c:v>
                </c:pt>
                <c:pt idx="469">
                  <c:v>254.5</c:v>
                </c:pt>
                <c:pt idx="470">
                  <c:v>255</c:v>
                </c:pt>
                <c:pt idx="471">
                  <c:v>255.5</c:v>
                </c:pt>
                <c:pt idx="472">
                  <c:v>256</c:v>
                </c:pt>
                <c:pt idx="473">
                  <c:v>256.5</c:v>
                </c:pt>
                <c:pt idx="474">
                  <c:v>257</c:v>
                </c:pt>
                <c:pt idx="475">
                  <c:v>257.5</c:v>
                </c:pt>
                <c:pt idx="476">
                  <c:v>258</c:v>
                </c:pt>
                <c:pt idx="477">
                  <c:v>258.5</c:v>
                </c:pt>
                <c:pt idx="478">
                  <c:v>259</c:v>
                </c:pt>
                <c:pt idx="479">
                  <c:v>259.5</c:v>
                </c:pt>
                <c:pt idx="480">
                  <c:v>260</c:v>
                </c:pt>
                <c:pt idx="481">
                  <c:v>260.5</c:v>
                </c:pt>
                <c:pt idx="482">
                  <c:v>261</c:v>
                </c:pt>
                <c:pt idx="483">
                  <c:v>261.5</c:v>
                </c:pt>
                <c:pt idx="484">
                  <c:v>262</c:v>
                </c:pt>
                <c:pt idx="485">
                  <c:v>262.5</c:v>
                </c:pt>
                <c:pt idx="486">
                  <c:v>263</c:v>
                </c:pt>
                <c:pt idx="487">
                  <c:v>263.5</c:v>
                </c:pt>
                <c:pt idx="488">
                  <c:v>264</c:v>
                </c:pt>
                <c:pt idx="489">
                  <c:v>264.5</c:v>
                </c:pt>
                <c:pt idx="490">
                  <c:v>265</c:v>
                </c:pt>
                <c:pt idx="491">
                  <c:v>265.5</c:v>
                </c:pt>
                <c:pt idx="492">
                  <c:v>266</c:v>
                </c:pt>
                <c:pt idx="493">
                  <c:v>266.5</c:v>
                </c:pt>
                <c:pt idx="494">
                  <c:v>267</c:v>
                </c:pt>
                <c:pt idx="495">
                  <c:v>267.5</c:v>
                </c:pt>
                <c:pt idx="496">
                  <c:v>268</c:v>
                </c:pt>
                <c:pt idx="497">
                  <c:v>268.5</c:v>
                </c:pt>
                <c:pt idx="498">
                  <c:v>269</c:v>
                </c:pt>
                <c:pt idx="499">
                  <c:v>269.5</c:v>
                </c:pt>
                <c:pt idx="500">
                  <c:v>270</c:v>
                </c:pt>
                <c:pt idx="501">
                  <c:v>270.5</c:v>
                </c:pt>
                <c:pt idx="502">
                  <c:v>271</c:v>
                </c:pt>
                <c:pt idx="503">
                  <c:v>271.5</c:v>
                </c:pt>
                <c:pt idx="504">
                  <c:v>272</c:v>
                </c:pt>
                <c:pt idx="505">
                  <c:v>272.5</c:v>
                </c:pt>
                <c:pt idx="506">
                  <c:v>273</c:v>
                </c:pt>
                <c:pt idx="507">
                  <c:v>273.5</c:v>
                </c:pt>
                <c:pt idx="508">
                  <c:v>274</c:v>
                </c:pt>
                <c:pt idx="509">
                  <c:v>274.5</c:v>
                </c:pt>
                <c:pt idx="510">
                  <c:v>275</c:v>
                </c:pt>
                <c:pt idx="511">
                  <c:v>275.5</c:v>
                </c:pt>
                <c:pt idx="512">
                  <c:v>276</c:v>
                </c:pt>
                <c:pt idx="513">
                  <c:v>276.5</c:v>
                </c:pt>
                <c:pt idx="514">
                  <c:v>277</c:v>
                </c:pt>
                <c:pt idx="515">
                  <c:v>277.5</c:v>
                </c:pt>
                <c:pt idx="516">
                  <c:v>278</c:v>
                </c:pt>
                <c:pt idx="517">
                  <c:v>278.5</c:v>
                </c:pt>
                <c:pt idx="518">
                  <c:v>279</c:v>
                </c:pt>
                <c:pt idx="519">
                  <c:v>279.5</c:v>
                </c:pt>
                <c:pt idx="520">
                  <c:v>280</c:v>
                </c:pt>
                <c:pt idx="521">
                  <c:v>280.5</c:v>
                </c:pt>
                <c:pt idx="522">
                  <c:v>281</c:v>
                </c:pt>
                <c:pt idx="523">
                  <c:v>281.5</c:v>
                </c:pt>
                <c:pt idx="524">
                  <c:v>282</c:v>
                </c:pt>
                <c:pt idx="525">
                  <c:v>282.5</c:v>
                </c:pt>
                <c:pt idx="526">
                  <c:v>283</c:v>
                </c:pt>
                <c:pt idx="527">
                  <c:v>283.5</c:v>
                </c:pt>
                <c:pt idx="528">
                  <c:v>284</c:v>
                </c:pt>
                <c:pt idx="529">
                  <c:v>284.5</c:v>
                </c:pt>
                <c:pt idx="530">
                  <c:v>285</c:v>
                </c:pt>
                <c:pt idx="531">
                  <c:v>285.5</c:v>
                </c:pt>
                <c:pt idx="532">
                  <c:v>286</c:v>
                </c:pt>
                <c:pt idx="533">
                  <c:v>286.5</c:v>
                </c:pt>
                <c:pt idx="534">
                  <c:v>287</c:v>
                </c:pt>
                <c:pt idx="535">
                  <c:v>287.5</c:v>
                </c:pt>
                <c:pt idx="536">
                  <c:v>288</c:v>
                </c:pt>
                <c:pt idx="537">
                  <c:v>288.5</c:v>
                </c:pt>
                <c:pt idx="538">
                  <c:v>289</c:v>
                </c:pt>
                <c:pt idx="539">
                  <c:v>289.5</c:v>
                </c:pt>
                <c:pt idx="540">
                  <c:v>290</c:v>
                </c:pt>
                <c:pt idx="541">
                  <c:v>290.5</c:v>
                </c:pt>
                <c:pt idx="542">
                  <c:v>291</c:v>
                </c:pt>
                <c:pt idx="543">
                  <c:v>291.5</c:v>
                </c:pt>
                <c:pt idx="544">
                  <c:v>292</c:v>
                </c:pt>
                <c:pt idx="545">
                  <c:v>292.5</c:v>
                </c:pt>
                <c:pt idx="546">
                  <c:v>293</c:v>
                </c:pt>
                <c:pt idx="547">
                  <c:v>293.5</c:v>
                </c:pt>
                <c:pt idx="548">
                  <c:v>294</c:v>
                </c:pt>
                <c:pt idx="549">
                  <c:v>294.5</c:v>
                </c:pt>
                <c:pt idx="550">
                  <c:v>295</c:v>
                </c:pt>
                <c:pt idx="551">
                  <c:v>295.5</c:v>
                </c:pt>
                <c:pt idx="552">
                  <c:v>296</c:v>
                </c:pt>
                <c:pt idx="553">
                  <c:v>296.5</c:v>
                </c:pt>
                <c:pt idx="554">
                  <c:v>297</c:v>
                </c:pt>
                <c:pt idx="555">
                  <c:v>297.5</c:v>
                </c:pt>
                <c:pt idx="556">
                  <c:v>298</c:v>
                </c:pt>
                <c:pt idx="557">
                  <c:v>298.5</c:v>
                </c:pt>
                <c:pt idx="558">
                  <c:v>299</c:v>
                </c:pt>
                <c:pt idx="559">
                  <c:v>299.5</c:v>
                </c:pt>
                <c:pt idx="560">
                  <c:v>300</c:v>
                </c:pt>
                <c:pt idx="561">
                  <c:v>300.5</c:v>
                </c:pt>
                <c:pt idx="562">
                  <c:v>301</c:v>
                </c:pt>
                <c:pt idx="563">
                  <c:v>301.5</c:v>
                </c:pt>
                <c:pt idx="564">
                  <c:v>302</c:v>
                </c:pt>
                <c:pt idx="565">
                  <c:v>302.5</c:v>
                </c:pt>
                <c:pt idx="566">
                  <c:v>303</c:v>
                </c:pt>
                <c:pt idx="567">
                  <c:v>303.5</c:v>
                </c:pt>
                <c:pt idx="568">
                  <c:v>304</c:v>
                </c:pt>
                <c:pt idx="569">
                  <c:v>304.5</c:v>
                </c:pt>
                <c:pt idx="570">
                  <c:v>305</c:v>
                </c:pt>
                <c:pt idx="571">
                  <c:v>305.5</c:v>
                </c:pt>
                <c:pt idx="572">
                  <c:v>306</c:v>
                </c:pt>
                <c:pt idx="573">
                  <c:v>306.5</c:v>
                </c:pt>
                <c:pt idx="574">
                  <c:v>307</c:v>
                </c:pt>
                <c:pt idx="575">
                  <c:v>307.5</c:v>
                </c:pt>
                <c:pt idx="576">
                  <c:v>308</c:v>
                </c:pt>
                <c:pt idx="577">
                  <c:v>308.5</c:v>
                </c:pt>
                <c:pt idx="578">
                  <c:v>309</c:v>
                </c:pt>
                <c:pt idx="579">
                  <c:v>309.5</c:v>
                </c:pt>
                <c:pt idx="580">
                  <c:v>310</c:v>
                </c:pt>
                <c:pt idx="581">
                  <c:v>310.5</c:v>
                </c:pt>
                <c:pt idx="582">
                  <c:v>311</c:v>
                </c:pt>
                <c:pt idx="583">
                  <c:v>311.5</c:v>
                </c:pt>
                <c:pt idx="584">
                  <c:v>312</c:v>
                </c:pt>
                <c:pt idx="585">
                  <c:v>312.5</c:v>
                </c:pt>
                <c:pt idx="586">
                  <c:v>313</c:v>
                </c:pt>
                <c:pt idx="587">
                  <c:v>313.5</c:v>
                </c:pt>
                <c:pt idx="588">
                  <c:v>314</c:v>
                </c:pt>
                <c:pt idx="589">
                  <c:v>314.5</c:v>
                </c:pt>
                <c:pt idx="590">
                  <c:v>315</c:v>
                </c:pt>
                <c:pt idx="591">
                  <c:v>315.5</c:v>
                </c:pt>
                <c:pt idx="592">
                  <c:v>316</c:v>
                </c:pt>
                <c:pt idx="593">
                  <c:v>316.5</c:v>
                </c:pt>
                <c:pt idx="594">
                  <c:v>317</c:v>
                </c:pt>
                <c:pt idx="595">
                  <c:v>317.5</c:v>
                </c:pt>
                <c:pt idx="596">
                  <c:v>318</c:v>
                </c:pt>
                <c:pt idx="597">
                  <c:v>318.5</c:v>
                </c:pt>
                <c:pt idx="598">
                  <c:v>319</c:v>
                </c:pt>
                <c:pt idx="599">
                  <c:v>319.5</c:v>
                </c:pt>
                <c:pt idx="600">
                  <c:v>320</c:v>
                </c:pt>
                <c:pt idx="601">
                  <c:v>320.5</c:v>
                </c:pt>
                <c:pt idx="602">
                  <c:v>321</c:v>
                </c:pt>
                <c:pt idx="603">
                  <c:v>321.5</c:v>
                </c:pt>
                <c:pt idx="604">
                  <c:v>322</c:v>
                </c:pt>
                <c:pt idx="605">
                  <c:v>322.5</c:v>
                </c:pt>
                <c:pt idx="606">
                  <c:v>323</c:v>
                </c:pt>
                <c:pt idx="607">
                  <c:v>323.5</c:v>
                </c:pt>
                <c:pt idx="608">
                  <c:v>324</c:v>
                </c:pt>
                <c:pt idx="609">
                  <c:v>324.5</c:v>
                </c:pt>
                <c:pt idx="610">
                  <c:v>325</c:v>
                </c:pt>
                <c:pt idx="611">
                  <c:v>325.5</c:v>
                </c:pt>
                <c:pt idx="612">
                  <c:v>326</c:v>
                </c:pt>
                <c:pt idx="613">
                  <c:v>326.5</c:v>
                </c:pt>
                <c:pt idx="614">
                  <c:v>327</c:v>
                </c:pt>
                <c:pt idx="615">
                  <c:v>327.5</c:v>
                </c:pt>
                <c:pt idx="616">
                  <c:v>328</c:v>
                </c:pt>
                <c:pt idx="617">
                  <c:v>328.5</c:v>
                </c:pt>
                <c:pt idx="618">
                  <c:v>329</c:v>
                </c:pt>
                <c:pt idx="619">
                  <c:v>329.5</c:v>
                </c:pt>
                <c:pt idx="620">
                  <c:v>330</c:v>
                </c:pt>
                <c:pt idx="621">
                  <c:v>330.5</c:v>
                </c:pt>
                <c:pt idx="622">
                  <c:v>331</c:v>
                </c:pt>
                <c:pt idx="623">
                  <c:v>331.5</c:v>
                </c:pt>
                <c:pt idx="624">
                  <c:v>332</c:v>
                </c:pt>
                <c:pt idx="625">
                  <c:v>332.5</c:v>
                </c:pt>
                <c:pt idx="626">
                  <c:v>333</c:v>
                </c:pt>
                <c:pt idx="627">
                  <c:v>333.5</c:v>
                </c:pt>
                <c:pt idx="628">
                  <c:v>334</c:v>
                </c:pt>
                <c:pt idx="629">
                  <c:v>334.5</c:v>
                </c:pt>
                <c:pt idx="630">
                  <c:v>335</c:v>
                </c:pt>
                <c:pt idx="631">
                  <c:v>335.5</c:v>
                </c:pt>
                <c:pt idx="632">
                  <c:v>336</c:v>
                </c:pt>
                <c:pt idx="633">
                  <c:v>336.5</c:v>
                </c:pt>
                <c:pt idx="634">
                  <c:v>337</c:v>
                </c:pt>
                <c:pt idx="635">
                  <c:v>337.5</c:v>
                </c:pt>
                <c:pt idx="636">
                  <c:v>338</c:v>
                </c:pt>
                <c:pt idx="637">
                  <c:v>338.5</c:v>
                </c:pt>
                <c:pt idx="638">
                  <c:v>339</c:v>
                </c:pt>
                <c:pt idx="639">
                  <c:v>339.5</c:v>
                </c:pt>
                <c:pt idx="640">
                  <c:v>340</c:v>
                </c:pt>
                <c:pt idx="641">
                  <c:v>340.5</c:v>
                </c:pt>
                <c:pt idx="642">
                  <c:v>341</c:v>
                </c:pt>
                <c:pt idx="643">
                  <c:v>341.5</c:v>
                </c:pt>
                <c:pt idx="644">
                  <c:v>342</c:v>
                </c:pt>
                <c:pt idx="645">
                  <c:v>342.5</c:v>
                </c:pt>
                <c:pt idx="646">
                  <c:v>343</c:v>
                </c:pt>
                <c:pt idx="647">
                  <c:v>343.5</c:v>
                </c:pt>
                <c:pt idx="648">
                  <c:v>344</c:v>
                </c:pt>
                <c:pt idx="649">
                  <c:v>344.5</c:v>
                </c:pt>
                <c:pt idx="650">
                  <c:v>345</c:v>
                </c:pt>
                <c:pt idx="651">
                  <c:v>345.5</c:v>
                </c:pt>
                <c:pt idx="652">
                  <c:v>346</c:v>
                </c:pt>
                <c:pt idx="653">
                  <c:v>346.5</c:v>
                </c:pt>
                <c:pt idx="654">
                  <c:v>347</c:v>
                </c:pt>
                <c:pt idx="655">
                  <c:v>347.5</c:v>
                </c:pt>
                <c:pt idx="656">
                  <c:v>348</c:v>
                </c:pt>
                <c:pt idx="657">
                  <c:v>348.5</c:v>
                </c:pt>
                <c:pt idx="658">
                  <c:v>349</c:v>
                </c:pt>
                <c:pt idx="659">
                  <c:v>349.5</c:v>
                </c:pt>
                <c:pt idx="660">
                  <c:v>350</c:v>
                </c:pt>
              </c:numCache>
            </c:numRef>
          </c:xVal>
          <c:yVal>
            <c:numRef>
              <c:f>'確認 Graph(Vin)'!$D$5:$D$665</c:f>
              <c:numCache>
                <c:formatCode>General</c:formatCode>
                <c:ptCount val="661"/>
                <c:pt idx="0">
                  <c:v>1.4983169600147712</c:v>
                </c:pt>
                <c:pt idx="1">
                  <c:v>1.6251991429410859</c:v>
                </c:pt>
                <c:pt idx="2">
                  <c:v>1.7576458454607877</c:v>
                </c:pt>
                <c:pt idx="3">
                  <c:v>1.8958972237516569</c:v>
                </c:pt>
                <c:pt idx="4">
                  <c:v>2.040208369029755</c:v>
                </c:pt>
                <c:pt idx="5">
                  <c:v>2.1908502508609979</c:v>
                </c:pt>
                <c:pt idx="6">
                  <c:v>2.3481107149777753</c:v>
                </c:pt>
                <c:pt idx="7">
                  <c:v>2.5122955354346908</c:v>
                </c:pt>
                <c:pt idx="8">
                  <c:v>2.6837295198418687</c:v>
                </c:pt>
                <c:pt idx="9">
                  <c:v>2.8627576649695108</c:v>
                </c:pt>
                <c:pt idx="10">
                  <c:v>3.0497463581334179</c:v>
                </c:pt>
                <c:pt idx="11">
                  <c:v>3.2450846173374321</c:v>
                </c:pt>
                <c:pt idx="12">
                  <c:v>3.4491853600283036</c:v>
                </c:pt>
                <c:pt idx="13">
                  <c:v>3.6624866863430552</c:v>
                </c:pt>
                <c:pt idx="14">
                  <c:v>3.8854531576927998</c:v>
                </c:pt>
                <c:pt idx="15">
                  <c:v>4.1185770451781281</c:v>
                </c:pt>
                <c:pt idx="16">
                  <c:v>4.3623795143650854</c:v>
                </c:pt>
                <c:pt idx="17">
                  <c:v>4.6174117029985347</c:v>
                </c:pt>
                <c:pt idx="18">
                  <c:v>4.8842556358508009</c:v>
                </c:pt>
                <c:pt idx="19">
                  <c:v>5.1635249055747652</c:v>
                </c:pt>
                <c:pt idx="20">
                  <c:v>5.4558650295395443</c:v>
                </c:pt>
                <c:pt idx="21">
                  <c:v>5.7619533694668936</c:v>
                </c:pt>
                <c:pt idx="22">
                  <c:v>6.0824984724604372</c:v>
                </c:pt>
                <c:pt idx="23">
                  <c:v>6.4182386578545376</c:v>
                </c:pt>
                <c:pt idx="24">
                  <c:v>6.7699396332893693</c:v>
                </c:pt>
                <c:pt idx="25">
                  <c:v>7.1383908746514999</c:v>
                </c:pt>
                <c:pt idx="26">
                  <c:v>7.5244004472429289</c:v>
                </c:pt>
                <c:pt idx="27">
                  <c:v>7.928787879302611</c:v>
                </c:pt>
                <c:pt idx="28">
                  <c:v>8.3523746239237351</c:v>
                </c:pt>
                <c:pt idx="29">
                  <c:v>8.7959715625823005</c:v>
                </c:pt>
                <c:pt idx="30">
                  <c:v>9.2603629155544223</c:v>
                </c:pt>
                <c:pt idx="31">
                  <c:v>9.7462858364138381</c:v>
                </c:pt>
                <c:pt idx="32">
                  <c:v>10.25440488790365</c:v>
                </c:pt>
                <c:pt idx="33">
                  <c:v>10.785280537798968</c:v>
                </c:pt>
                <c:pt idx="34">
                  <c:v>11.339330795228037</c:v>
                </c:pt>
                <c:pt idx="35">
                  <c:v>11.91678515758262</c:v>
                </c:pt>
                <c:pt idx="36">
                  <c:v>12.51763019241541</c:v>
                </c:pt>
                <c:pt idx="37">
                  <c:v>13.141546384673756</c:v>
                </c:pt>
                <c:pt idx="38">
                  <c:v>13.78783639371515</c:v>
                </c:pt>
                <c:pt idx="39">
                  <c:v>14.455345648578776</c:v>
                </c:pt>
                <c:pt idx="40">
                  <c:v>15.142377321968171</c:v>
                </c:pt>
                <c:pt idx="41">
                  <c:v>15.846605201264362</c:v>
                </c:pt>
                <c:pt idx="42">
                  <c:v>16.564989811197808</c:v>
                </c:pt>
                <c:pt idx="43">
                  <c:v>17.293705250493826</c:v>
                </c:pt>
                <c:pt idx="44">
                  <c:v>18.0280863777372</c:v>
                </c:pt>
                <c:pt idx="45">
                  <c:v>18.762607860217848</c:v>
                </c:pt>
                <c:pt idx="46">
                  <c:v>19.490907659276534</c:v>
                </c:pt>
                <c:pt idx="47">
                  <c:v>20.205867115421992</c:v>
                </c:pt>
                <c:pt idx="48">
                  <c:v>20.899757250832735</c:v>
                </c:pt>
                <c:pt idx="49">
                  <c:v>21.564455745771497</c:v>
                </c:pt>
                <c:pt idx="50">
                  <c:v>22.191731237423962</c:v>
                </c:pt>
                <c:pt idx="51">
                  <c:v>22.773581803164848</c:v>
                </c:pt>
                <c:pt idx="52">
                  <c:v>23.302604209551081</c:v>
                </c:pt>
                <c:pt idx="53">
                  <c:v>23.772361882722027</c:v>
                </c:pt>
                <c:pt idx="54">
                  <c:v>24.177714919760433</c:v>
                </c:pt>
                <c:pt idx="55">
                  <c:v>24.515076609686194</c:v>
                </c:pt>
                <c:pt idx="56">
                  <c:v>24.782568406790084</c:v>
                </c:pt>
                <c:pt idx="57">
                  <c:v>24.980057998936349</c:v>
                </c:pt>
                <c:pt idx="58">
                  <c:v>25.109080488238781</c:v>
                </c:pt>
                <c:pt idx="59">
                  <c:v>25.172657488583493</c:v>
                </c:pt>
                <c:pt idx="60">
                  <c:v>25.175040174814828</c:v>
                </c:pt>
                <c:pt idx="61">
                  <c:v>25.121408167629156</c:v>
                </c:pt>
                <c:pt idx="62">
                  <c:v>25.017556299573211</c:v>
                </c:pt>
                <c:pt idx="63">
                  <c:v>24.869596812651899</c:v>
                </c:pt>
                <c:pt idx="64">
                  <c:v>24.683697198304824</c:v>
                </c:pt>
                <c:pt idx="65">
                  <c:v>24.465865645898848</c:v>
                </c:pt>
                <c:pt idx="66">
                  <c:v>24.221788484674228</c:v>
                </c:pt>
                <c:pt idx="67">
                  <c:v>23.956718043878489</c:v>
                </c:pt>
                <c:pt idx="68">
                  <c:v>23.675405365700801</c:v>
                </c:pt>
                <c:pt idx="69">
                  <c:v>23.382070076550075</c:v>
                </c:pt>
                <c:pt idx="70">
                  <c:v>23.080399084365638</c:v>
                </c:pt>
                <c:pt idx="71">
                  <c:v>22.773566165355533</c:v>
                </c:pt>
                <c:pt idx="72">
                  <c:v>22.464265504281482</c:v>
                </c:pt>
                <c:pt idx="73">
                  <c:v>22.154753518055923</c:v>
                </c:pt>
                <c:pt idx="74">
                  <c:v>21.846894587093686</c:v>
                </c:pt>
                <c:pt idx="75">
                  <c:v>21.542207500686914</c:v>
                </c:pt>
                <c:pt idx="76">
                  <c:v>21.241910422369109</c:v>
                </c:pt>
                <c:pt idx="77">
                  <c:v>20.946962979071696</c:v>
                </c:pt>
                <c:pt idx="78">
                  <c:v>20.658104683971789</c:v>
                </c:pt>
                <c:pt idx="79">
                  <c:v>20.375889342565422</c:v>
                </c:pt>
                <c:pt idx="80">
                  <c:v>20.100715395356296</c:v>
                </c:pt>
                <c:pt idx="81">
                  <c:v>19.832852348867757</c:v>
                </c:pt>
                <c:pt idx="82">
                  <c:v>19.572463566275925</c:v>
                </c:pt>
                <c:pt idx="83">
                  <c:v>19.31962575203244</c:v>
                </c:pt>
                <c:pt idx="84">
                  <c:v>19.074345488912289</c:v>
                </c:pt>
                <c:pt idx="85">
                  <c:v>18.836573184269795</c:v>
                </c:pt>
                <c:pt idx="86">
                  <c:v>18.606214764658116</c:v>
                </c:pt>
                <c:pt idx="87">
                  <c:v>18.383141431282557</c:v>
                </c:pt>
                <c:pt idx="88">
                  <c:v>18.167197757773479</c:v>
                </c:pt>
                <c:pt idx="89">
                  <c:v>17.958208379630154</c:v>
                </c:pt>
                <c:pt idx="90">
                  <c:v>17.755983493391501</c:v>
                </c:pt>
                <c:pt idx="91">
                  <c:v>17.560323354304138</c:v>
                </c:pt>
                <c:pt idx="92">
                  <c:v>17.371021934596538</c:v>
                </c:pt>
                <c:pt idx="93">
                  <c:v>17.187869880670398</c:v>
                </c:pt>
                <c:pt idx="94">
                  <c:v>17.0106568865924</c:v>
                </c:pt>
                <c:pt idx="95">
                  <c:v>16.839173583073698</c:v>
                </c:pt>
                <c:pt idx="96">
                  <c:v>16.673213025443385</c:v>
                </c:pt>
                <c:pt idx="97">
                  <c:v>16.51257185070407</c:v>
                </c:pt>
                <c:pt idx="98">
                  <c:v>16.357051162339999</c:v>
                </c:pt>
                <c:pt idx="99">
                  <c:v>16.206457191877163</c:v>
                </c:pt>
                <c:pt idx="100">
                  <c:v>16.060601778033426</c:v>
                </c:pt>
                <c:pt idx="101">
                  <c:v>15.919302697430508</c:v>
                </c:pt>
                <c:pt idx="102">
                  <c:v>15.782383875077135</c:v>
                </c:pt>
                <c:pt idx="103">
                  <c:v>15.649675498007179</c:v>
                </c:pt>
                <c:pt idx="104">
                  <c:v>15.521014051422009</c:v>
                </c:pt>
                <c:pt idx="105">
                  <c:v>15.396242293318885</c:v>
                </c:pt>
                <c:pt idx="106">
                  <c:v>15.275209180779648</c:v>
                </c:pt>
                <c:pt idx="107">
                  <c:v>15.157769758756281</c:v>
                </c:pt>
                <c:pt idx="108">
                  <c:v>15.043785020245513</c:v>
                </c:pt>
                <c:pt idx="109">
                  <c:v>14.933121745128471</c:v>
                </c:pt>
                <c:pt idx="110">
                  <c:v>14.825652323610322</c:v>
                </c:pt>
                <c:pt idx="111">
                  <c:v>14.721254569082113</c:v>
                </c:pt>
                <c:pt idx="112">
                  <c:v>14.619811524305646</c:v>
                </c:pt>
                <c:pt idx="113">
                  <c:v>14.521211264059504</c:v>
                </c:pt>
                <c:pt idx="114">
                  <c:v>14.42534669675412</c:v>
                </c:pt>
                <c:pt idx="115">
                  <c:v>14.33211536700386</c:v>
                </c:pt>
                <c:pt idx="116">
                  <c:v>14.241419260715501</c:v>
                </c:pt>
                <c:pt idx="117">
                  <c:v>14.153164613900376</c:v>
                </c:pt>
                <c:pt idx="118">
                  <c:v>14.067261726128411</c:v>
                </c:pt>
                <c:pt idx="119">
                  <c:v>13.983624779305922</c:v>
                </c:pt>
                <c:pt idx="120">
                  <c:v>13.902171662266211</c:v>
                </c:pt>
                <c:pt idx="121">
                  <c:v>13.822823801505539</c:v>
                </c:pt>
                <c:pt idx="122">
                  <c:v>13.745505998270236</c:v>
                </c:pt>
                <c:pt idx="123">
                  <c:v>13.670146272099123</c:v>
                </c:pt>
                <c:pt idx="124">
                  <c:v>13.596675710843916</c:v>
                </c:pt>
                <c:pt idx="125">
                  <c:v>13.52502832712613</c:v>
                </c:pt>
                <c:pt idx="126">
                  <c:v>13.45514092113846</c:v>
                </c:pt>
                <c:pt idx="127">
                  <c:v>13.386952949659879</c:v>
                </c:pt>
                <c:pt idx="128">
                  <c:v>13.320406401124016</c:v>
                </c:pt>
                <c:pt idx="129">
                  <c:v>13.25544567655886</c:v>
                </c:pt>
                <c:pt idx="130">
                  <c:v>13.192017476200169</c:v>
                </c:pt>
                <c:pt idx="131">
                  <c:v>13.130070691570763</c:v>
                </c:pt>
                <c:pt idx="132">
                  <c:v>13.06955630281159</c:v>
                </c:pt>
                <c:pt idx="133">
                  <c:v>13.010427281047507</c:v>
                </c:pt>
                <c:pt idx="134">
                  <c:v>12.952638495570666</c:v>
                </c:pt>
                <c:pt idx="135">
                  <c:v>12.896146625625956</c:v>
                </c:pt>
                <c:pt idx="136">
                  <c:v>12.840910076586756</c:v>
                </c:pt>
                <c:pt idx="137">
                  <c:v>12.78688890031362</c:v>
                </c:pt>
                <c:pt idx="138">
                  <c:v>12.734044719494669</c:v>
                </c:pt>
                <c:pt idx="139">
                  <c:v>12.682340655772288</c:v>
                </c:pt>
                <c:pt idx="140">
                  <c:v>12.631741261468125</c:v>
                </c:pt>
                <c:pt idx="141">
                  <c:v>12.582212454725278</c:v>
                </c:pt>
                <c:pt idx="142">
                  <c:v>12.533721457893874</c:v>
                </c:pt>
                <c:pt idx="143">
                  <c:v>12.486236738994023</c:v>
                </c:pt>
                <c:pt idx="144">
                  <c:v>12.439727956097171</c:v>
                </c:pt>
                <c:pt idx="145">
                  <c:v>12.394165904474493</c:v>
                </c:pt>
                <c:pt idx="146">
                  <c:v>12.349522466368112</c:v>
                </c:pt>
                <c:pt idx="147">
                  <c:v>12.30577056324791</c:v>
                </c:pt>
                <c:pt idx="148">
                  <c:v>12.262884110423673</c:v>
                </c:pt>
                <c:pt idx="149">
                  <c:v>12.220837973888781</c:v>
                </c:pt>
                <c:pt idx="150">
                  <c:v>12.179607929278086</c:v>
                </c:pt>
                <c:pt idx="151">
                  <c:v>12.139170622828811</c:v>
                </c:pt>
                <c:pt idx="152">
                  <c:v>12.099503534239012</c:v>
                </c:pt>
                <c:pt idx="153">
                  <c:v>12.060584941323828</c:v>
                </c:pt>
                <c:pt idx="154">
                  <c:v>12.022393886375133</c:v>
                </c:pt>
                <c:pt idx="155">
                  <c:v>11.984910144135149</c:v>
                </c:pt>
                <c:pt idx="156">
                  <c:v>11.948114191299585</c:v>
                </c:pt>
                <c:pt idx="157">
                  <c:v>11.911987177470255</c:v>
                </c:pt>
                <c:pt idx="158">
                  <c:v>11.876510897481753</c:v>
                </c:pt>
                <c:pt idx="159">
                  <c:v>11.841667765030566</c:v>
                </c:pt>
                <c:pt idx="160">
                  <c:v>11.807440787539218</c:v>
                </c:pt>
                <c:pt idx="161">
                  <c:v>11.773813542191547</c:v>
                </c:pt>
                <c:pt idx="162">
                  <c:v>11.740770153078774</c:v>
                </c:pt>
                <c:pt idx="163">
                  <c:v>11.708295269399349</c:v>
                </c:pt>
                <c:pt idx="164">
                  <c:v>11.676374044658653</c:v>
                </c:pt>
                <c:pt idx="165">
                  <c:v>11.644992116817599</c:v>
                </c:pt>
                <c:pt idx="166">
                  <c:v>11.614135589341963</c:v>
                </c:pt>
                <c:pt idx="167">
                  <c:v>11.583791013106918</c:v>
                </c:pt>
                <c:pt idx="168">
                  <c:v>11.553945369113659</c:v>
                </c:pt>
                <c:pt idx="169">
                  <c:v>11.52458605197752</c:v>
                </c:pt>
                <c:pt idx="170">
                  <c:v>11.495700854148897</c:v>
                </c:pt>
                <c:pt idx="171">
                  <c:v>11.467277950830747</c:v>
                </c:pt>
                <c:pt idx="172">
                  <c:v>11.439305885558081</c:v>
                </c:pt>
                <c:pt idx="173">
                  <c:v>11.411773556406875</c:v>
                </c:pt>
                <c:pt idx="174">
                  <c:v>11.384670202801606</c:v>
                </c:pt>
                <c:pt idx="175">
                  <c:v>11.357985392892123</c:v>
                </c:pt>
                <c:pt idx="176">
                  <c:v>11.331709011472308</c:v>
                </c:pt>
                <c:pt idx="177">
                  <c:v>11.305831248414254</c:v>
                </c:pt>
                <c:pt idx="178">
                  <c:v>11.280342587593276</c:v>
                </c:pt>
                <c:pt idx="179">
                  <c:v>11.255233796280146</c:v>
                </c:pt>
                <c:pt idx="180">
                  <c:v>11.230495914978491</c:v>
                </c:pt>
                <c:pt idx="181">
                  <c:v>11.206120247686044</c:v>
                </c:pt>
                <c:pt idx="182">
                  <c:v>11.182098352559969</c:v>
                </c:pt>
                <c:pt idx="183">
                  <c:v>11.1584220329672</c:v>
                </c:pt>
                <c:pt idx="184">
                  <c:v>11.135083328901858</c:v>
                </c:pt>
                <c:pt idx="185">
                  <c:v>11.1120745087527</c:v>
                </c:pt>
                <c:pt idx="186">
                  <c:v>11.089388061404472</c:v>
                </c:pt>
                <c:pt idx="187">
                  <c:v>11.067016688657752</c:v>
                </c:pt>
                <c:pt idx="188">
                  <c:v>11.044953297952805</c:v>
                </c:pt>
                <c:pt idx="189">
                  <c:v>11.023190995383555</c:v>
                </c:pt>
                <c:pt idx="190">
                  <c:v>11.00172307898859</c:v>
                </c:pt>
                <c:pt idx="191">
                  <c:v>10.980543032306713</c:v>
                </c:pt>
                <c:pt idx="192">
                  <c:v>10.959644518185195</c:v>
                </c:pt>
                <c:pt idx="193">
                  <c:v>10.939021372829478</c:v>
                </c:pt>
                <c:pt idx="194">
                  <c:v>10.91866760008363</c:v>
                </c:pt>
                <c:pt idx="195">
                  <c:v>10.898577365931331</c:v>
                </c:pt>
                <c:pt idx="196">
                  <c:v>10.87874499320783</c:v>
                </c:pt>
                <c:pt idx="197">
                  <c:v>10.859164956513501</c:v>
                </c:pt>
                <c:pt idx="198">
                  <c:v>10.839831877320426</c:v>
                </c:pt>
                <c:pt idx="199">
                  <c:v>10.820740519263518</c:v>
                </c:pt>
                <c:pt idx="200">
                  <c:v>10.801885783608329</c:v>
                </c:pt>
                <c:pt idx="201">
                  <c:v>10.783262704888021</c:v>
                </c:pt>
                <c:pt idx="202">
                  <c:v>10.764866446702188</c:v>
                </c:pt>
                <c:pt idx="203">
                  <c:v>10.746692297670824</c:v>
                </c:pt>
                <c:pt idx="204">
                  <c:v>10.728735667536801</c:v>
                </c:pt>
                <c:pt idx="205">
                  <c:v>10.710992083410689</c:v>
                </c:pt>
                <c:pt idx="206">
                  <c:v>10.693457186151962</c:v>
                </c:pt>
                <c:pt idx="207">
                  <c:v>10.67612672688097</c:v>
                </c:pt>
                <c:pt idx="208">
                  <c:v>10.658996563616233</c:v>
                </c:pt>
                <c:pt idx="209">
                  <c:v>10.642062658031959</c:v>
                </c:pt>
                <c:pt idx="210">
                  <c:v>10.625321072330873</c:v>
                </c:pt>
                <c:pt idx="211">
                  <c:v>10.608767966227648</c:v>
                </c:pt>
                <c:pt idx="212">
                  <c:v>10.592399594038458</c:v>
                </c:pt>
                <c:pt idx="213">
                  <c:v>10.576212301872475</c:v>
                </c:pt>
                <c:pt idx="214">
                  <c:v>10.560202524921099</c:v>
                </c:pt>
                <c:pt idx="215">
                  <c:v>10.544366784841133</c:v>
                </c:pt>
                <c:pt idx="216">
                  <c:v>10.528701687228134</c:v>
                </c:pt>
                <c:pt idx="217">
                  <c:v>10.513203919176393</c:v>
                </c:pt>
                <c:pt idx="218">
                  <c:v>10.497870246922176</c:v>
                </c:pt>
                <c:pt idx="219">
                  <c:v>10.482697513566897</c:v>
                </c:pt>
                <c:pt idx="220">
                  <c:v>10.467682636877225</c:v>
                </c:pt>
                <c:pt idx="221">
                  <c:v>10.452822607159078</c:v>
                </c:pt>
                <c:pt idx="222">
                  <c:v>10.438114485202677</c:v>
                </c:pt>
                <c:pt idx="223">
                  <c:v>10.423555400295937</c:v>
                </c:pt>
                <c:pt idx="224">
                  <c:v>10.409142548303645</c:v>
                </c:pt>
                <c:pt idx="225">
                  <c:v>10.394873189809845</c:v>
                </c:pt>
                <c:pt idx="226">
                  <c:v>10.380744648321096</c:v>
                </c:pt>
                <c:pt idx="227">
                  <c:v>10.366754308528334</c:v>
                </c:pt>
                <c:pt idx="228">
                  <c:v>10.352899614625118</c:v>
                </c:pt>
                <c:pt idx="229">
                  <c:v>10.339178068680145</c:v>
                </c:pt>
                <c:pt idx="230">
                  <c:v>10.325587229062092</c:v>
                </c:pt>
                <c:pt idx="231">
                  <c:v>10.31212470891481</c:v>
                </c:pt>
                <c:pt idx="232">
                  <c:v>10.298788174680997</c:v>
                </c:pt>
                <c:pt idx="233">
                  <c:v>10.285575344672681</c:v>
                </c:pt>
                <c:pt idx="234">
                  <c:v>10.272483987686698</c:v>
                </c:pt>
                <c:pt idx="235">
                  <c:v>10.259511921663623</c:v>
                </c:pt>
                <c:pt idx="236">
                  <c:v>10.246657012388543</c:v>
                </c:pt>
                <c:pt idx="237">
                  <c:v>10.233917172232198</c:v>
                </c:pt>
                <c:pt idx="238">
                  <c:v>10.221290358931055</c:v>
                </c:pt>
                <c:pt idx="239">
                  <c:v>10.208774574404893</c:v>
                </c:pt>
                <c:pt idx="240">
                  <c:v>10.196367863610643</c:v>
                </c:pt>
                <c:pt idx="241">
                  <c:v>10.184068313431146</c:v>
                </c:pt>
                <c:pt idx="242">
                  <c:v>10.171874051597644</c:v>
                </c:pt>
                <c:pt idx="243">
                  <c:v>10.159783245644801</c:v>
                </c:pt>
                <c:pt idx="244">
                  <c:v>10.147794101897174</c:v>
                </c:pt>
                <c:pt idx="245">
                  <c:v>10.135904864485976</c:v>
                </c:pt>
                <c:pt idx="246">
                  <c:v>10.124113814395178</c:v>
                </c:pt>
                <c:pt idx="247">
                  <c:v>10.112419268535858</c:v>
                </c:pt>
                <c:pt idx="248">
                  <c:v>10.100819578847908</c:v>
                </c:pt>
                <c:pt idx="249">
                  <c:v>10.089313131428105</c:v>
                </c:pt>
                <c:pt idx="250">
                  <c:v>10.077898345683757</c:v>
                </c:pt>
                <c:pt idx="251">
                  <c:v>10.066573673510918</c:v>
                </c:pt>
                <c:pt idx="252">
                  <c:v>10.055337598496498</c:v>
                </c:pt>
                <c:pt idx="253">
                  <c:v>10.04418863514336</c:v>
                </c:pt>
                <c:pt idx="254">
                  <c:v>10.033125328117737</c:v>
                </c:pt>
                <c:pt idx="255">
                  <c:v>10.022146251518125</c:v>
                </c:pt>
                <c:pt idx="256">
                  <c:v>10.011250008165048</c:v>
                </c:pt>
                <c:pt idx="257">
                  <c:v>10.000435228910955</c:v>
                </c:pt>
                <c:pt idx="258">
                  <c:v>9.989700571969605</c:v>
                </c:pt>
                <c:pt idx="259">
                  <c:v>9.9790447222642911</c:v>
                </c:pt>
                <c:pt idx="260">
                  <c:v>9.9684663907943492</c:v>
                </c:pt>
                <c:pt idx="261">
                  <c:v>9.957964314019307</c:v>
                </c:pt>
                <c:pt idx="262">
                  <c:v>9.9475372532601032</c:v>
                </c:pt>
                <c:pt idx="263">
                  <c:v>9.9371839941168894</c:v>
                </c:pt>
                <c:pt idx="264">
                  <c:v>9.9269033459028648</c:v>
                </c:pt>
                <c:pt idx="265">
                  <c:v>9.9166941410935721</c:v>
                </c:pt>
                <c:pt idx="266">
                  <c:v>9.9065552347912842</c:v>
                </c:pt>
                <c:pt idx="267">
                  <c:v>9.8964855042038984</c:v>
                </c:pt>
                <c:pt idx="268">
                  <c:v>9.8864838481379618</c:v>
                </c:pt>
                <c:pt idx="269">
                  <c:v>9.8765491865053576</c:v>
                </c:pt>
                <c:pt idx="270">
                  <c:v>9.8666804598431863</c:v>
                </c:pt>
                <c:pt idx="271">
                  <c:v>9.8568766288465675</c:v>
                </c:pt>
                <c:pt idx="272">
                  <c:v>9.84713667391377</c:v>
                </c:pt>
                <c:pt idx="273">
                  <c:v>9.837459594703498</c:v>
                </c:pt>
                <c:pt idx="274">
                  <c:v>9.8278444097037774</c:v>
                </c:pt>
                <c:pt idx="275">
                  <c:v>9.8182901558122495</c:v>
                </c:pt>
                <c:pt idx="276">
                  <c:v>9.8087958879274009</c:v>
                </c:pt>
                <c:pt idx="277">
                  <c:v>9.7993606785504994</c:v>
                </c:pt>
                <c:pt idx="278">
                  <c:v>9.7899836173978088</c:v>
                </c:pt>
                <c:pt idx="279">
                  <c:v>9.7806638110229116</c:v>
                </c:pt>
                <c:pt idx="280">
                  <c:v>9.7714003824487001</c:v>
                </c:pt>
                <c:pt idx="281">
                  <c:v>9.7621924708088308</c:v>
                </c:pt>
                <c:pt idx="282">
                  <c:v>9.7530392309983718</c:v>
                </c:pt>
                <c:pt idx="283">
                  <c:v>9.7439398333333056</c:v>
                </c:pt>
                <c:pt idx="284">
                  <c:v>9.734893463218679</c:v>
                </c:pt>
                <c:pt idx="285">
                  <c:v>9.7258993208251656</c:v>
                </c:pt>
                <c:pt idx="286">
                  <c:v>9.7169566207737166</c:v>
                </c:pt>
                <c:pt idx="287">
                  <c:v>9.7080645918281565</c:v>
                </c:pt>
                <c:pt idx="288">
                  <c:v>9.6992224765954393</c:v>
                </c:pt>
                <c:pt idx="289">
                  <c:v>9.6904295312333524</c:v>
                </c:pt>
                <c:pt idx="290">
                  <c:v>9.681685025165482</c:v>
                </c:pt>
                <c:pt idx="291">
                  <c:v>9.6729882408032086</c:v>
                </c:pt>
                <c:pt idx="292">
                  <c:v>9.6643384732744995</c:v>
                </c:pt>
                <c:pt idx="293">
                  <c:v>9.6557350301594234</c:v>
                </c:pt>
                <c:pt idx="294">
                  <c:v>9.6471772312320336</c:v>
                </c:pt>
                <c:pt idx="295">
                  <c:v>9.6386644082085837</c:v>
                </c:pt>
                <c:pt idx="296">
                  <c:v>9.6301959045018215</c:v>
                </c:pt>
                <c:pt idx="297">
                  <c:v>9.6217710749812095</c:v>
                </c:pt>
                <c:pt idx="298">
                  <c:v>9.6133892857389007</c:v>
                </c:pt>
                <c:pt idx="299">
                  <c:v>9.6050499138613432</c:v>
                </c:pt>
                <c:pt idx="300">
                  <c:v>9.5967523472063228</c:v>
                </c:pt>
                <c:pt idx="301">
                  <c:v>9.5884959841852773</c:v>
                </c:pt>
                <c:pt idx="302">
                  <c:v>9.5802802335508286</c:v>
                </c:pt>
                <c:pt idx="303">
                  <c:v>9.5721045141892542</c:v>
                </c:pt>
                <c:pt idx="304">
                  <c:v>9.5639682549179064</c:v>
                </c:pt>
                <c:pt idx="305">
                  <c:v>9.5558708942873238</c:v>
                </c:pt>
                <c:pt idx="306">
                  <c:v>9.5478118803879877</c:v>
                </c:pt>
                <c:pt idx="307">
                  <c:v>9.5397906706615707</c:v>
                </c:pt>
                <c:pt idx="308">
                  <c:v>9.5318067317165642</c:v>
                </c:pt>
                <c:pt idx="309">
                  <c:v>9.5238595391481358</c:v>
                </c:pt>
                <c:pt idx="310">
                  <c:v>9.515948577362165</c:v>
                </c:pt>
                <c:pt idx="311">
                  <c:v>9.5080733394032872</c:v>
                </c:pt>
                <c:pt idx="312">
                  <c:v>9.5002333267868853</c:v>
                </c:pt>
                <c:pt idx="313">
                  <c:v>9.4924280493348885</c:v>
                </c:pt>
                <c:pt idx="314">
                  <c:v>9.4846570250153057</c:v>
                </c:pt>
                <c:pt idx="315">
                  <c:v>9.4769197797853764</c:v>
                </c:pt>
                <c:pt idx="316">
                  <c:v>9.4692158474382815</c:v>
                </c:pt>
                <c:pt idx="317">
                  <c:v>9.4615447694532424</c:v>
                </c:pt>
                <c:pt idx="318">
                  <c:v>9.4539060948490263</c:v>
                </c:pt>
                <c:pt idx="319">
                  <c:v>9.446299380040692</c:v>
                </c:pt>
                <c:pt idx="320">
                  <c:v>9.4387241886995046</c:v>
                </c:pt>
                <c:pt idx="321">
                  <c:v>9.4311800916159854</c:v>
                </c:pt>
                <c:pt idx="322">
                  <c:v>9.4236666665659534</c:v>
                </c:pt>
                <c:pt idx="323">
                  <c:v>9.4161834981795192</c:v>
                </c:pt>
                <c:pt idx="324">
                  <c:v>9.4087301778129575</c:v>
                </c:pt>
                <c:pt idx="325">
                  <c:v>9.4013063034233664</c:v>
                </c:pt>
                <c:pt idx="326">
                  <c:v>9.3939114794460679</c:v>
                </c:pt>
                <c:pt idx="327">
                  <c:v>9.3865453166746367</c:v>
                </c:pt>
                <c:pt idx="328">
                  <c:v>9.3792074321435699</c:v>
                </c:pt>
                <c:pt idx="329">
                  <c:v>9.3718974490134439</c:v>
                </c:pt>
                <c:pt idx="330">
                  <c:v>9.3646149964585454</c:v>
                </c:pt>
                <c:pt idx="331">
                  <c:v>9.3573597095569241</c:v>
                </c:pt>
                <c:pt idx="332">
                  <c:v>9.3501312291827716</c:v>
                </c:pt>
                <c:pt idx="333">
                  <c:v>9.3429292019010912</c:v>
                </c:pt>
                <c:pt idx="334">
                  <c:v>9.3357532798646119</c:v>
                </c:pt>
                <c:pt idx="335">
                  <c:v>9.3286031207128612</c:v>
                </c:pt>
                <c:pt idx="336">
                  <c:v>9.3214783874733751</c:v>
                </c:pt>
                <c:pt idx="337">
                  <c:v>9.3143787484649785</c:v>
                </c:pt>
                <c:pt idx="338">
                  <c:v>9.3073038772030774</c:v>
                </c:pt>
                <c:pt idx="339">
                  <c:v>9.3002534523069436</c:v>
                </c:pt>
                <c:pt idx="340">
                  <c:v>9.2932271574089107</c:v>
                </c:pt>
                <c:pt idx="341">
                  <c:v>9.2862246810654518</c:v>
                </c:pt>
                <c:pt idx="342">
                  <c:v>9.2792457166701041</c:v>
                </c:pt>
                <c:pt idx="343">
                  <c:v>9.2722899623681769</c:v>
                </c:pt>
                <c:pt idx="344">
                  <c:v>9.2653571209732011</c:v>
                </c:pt>
                <c:pt idx="345">
                  <c:v>9.2584468998851008</c:v>
                </c:pt>
                <c:pt idx="346">
                  <c:v>9.2515590110100323</c:v>
                </c:pt>
                <c:pt idx="347">
                  <c:v>9.2446931706818365</c:v>
                </c:pt>
                <c:pt idx="348">
                  <c:v>9.2378490995850981</c:v>
                </c:pt>
                <c:pt idx="349">
                  <c:v>9.2310265226797537</c:v>
                </c:pt>
                <c:pt idx="350">
                  <c:v>9.2242251691272106</c:v>
                </c:pt>
                <c:pt idx="351">
                  <c:v>9.217444772217954</c:v>
                </c:pt>
                <c:pt idx="352">
                  <c:v>9.2106850693006095</c:v>
                </c:pt>
                <c:pt idx="353">
                  <c:v>9.2039458017123952</c:v>
                </c:pt>
                <c:pt idx="354">
                  <c:v>9.1972267147109896</c:v>
                </c:pt>
                <c:pt idx="355">
                  <c:v>9.1905275574077212</c:v>
                </c:pt>
                <c:pt idx="356">
                  <c:v>9.1838480827020916</c:v>
                </c:pt>
                <c:pt idx="357">
                  <c:v>9.1771880472175926</c:v>
                </c:pt>
                <c:pt idx="358">
                  <c:v>9.1705472112387625</c:v>
                </c:pt>
                <c:pt idx="359">
                  <c:v>9.1639253386495074</c:v>
                </c:pt>
                <c:pt idx="360">
                  <c:v>9.1573221968725882</c:v>
                </c:pt>
                <c:pt idx="361">
                  <c:v>9.1507375568103253</c:v>
                </c:pt>
                <c:pt idx="362">
                  <c:v>9.1441711927864038</c:v>
                </c:pt>
                <c:pt idx="363">
                  <c:v>9.1376228824888699</c:v>
                </c:pt>
                <c:pt idx="364">
                  <c:v>9.1310924069141581</c:v>
                </c:pt>
                <c:pt idx="365">
                  <c:v>9.1245795503122391</c:v>
                </c:pt>
                <c:pt idx="366">
                  <c:v>9.1180841001328083</c:v>
                </c:pt>
                <c:pt idx="367">
                  <c:v>9.1116058469724912</c:v>
                </c:pt>
                <c:pt idx="368">
                  <c:v>9.1051445845230745</c:v>
                </c:pt>
                <c:pt idx="369">
                  <c:v>9.098700109520701</c:v>
                </c:pt>
                <c:pt idx="370">
                  <c:v>9.0922722216960388</c:v>
                </c:pt>
                <c:pt idx="371">
                  <c:v>9.0858607237253945</c:v>
                </c:pt>
                <c:pt idx="372">
                  <c:v>9.0794654211827321</c:v>
                </c:pt>
                <c:pt idx="373">
                  <c:v>9.0730861224926098</c:v>
                </c:pt>
                <c:pt idx="374">
                  <c:v>9.0667226388839897</c:v>
                </c:pt>
                <c:pt idx="375">
                  <c:v>9.0603747843448978</c:v>
                </c:pt>
                <c:pt idx="376">
                  <c:v>9.0540423755779607</c:v>
                </c:pt>
                <c:pt idx="377">
                  <c:v>9.0477252319567327</c:v>
                </c:pt>
                <c:pt idx="378">
                  <c:v>9.0414231754828549</c:v>
                </c:pt>
                <c:pt idx="379">
                  <c:v>9.0351360307439865</c:v>
                </c:pt>
                <c:pt idx="380">
                  <c:v>9.0288636248725354</c:v>
                </c:pt>
                <c:pt idx="381">
                  <c:v>9.0226057875051104</c:v>
                </c:pt>
                <c:pt idx="382">
                  <c:v>9.0163623507427584</c:v>
                </c:pt>
                <c:pt idx="383">
                  <c:v>9.0101331491118817</c:v>
                </c:pt>
                <c:pt idx="384">
                  <c:v>9.0039180195259103</c:v>
                </c:pt>
                <c:pt idx="385">
                  <c:v>8.9977168012476341</c:v>
                </c:pt>
                <c:pt idx="386">
                  <c:v>8.991529335852233</c:v>
                </c:pt>
                <c:pt idx="387">
                  <c:v>8.9853554671909901</c:v>
                </c:pt>
                <c:pt idx="388">
                  <c:v>8.9791950413556094</c:v>
                </c:pt>
                <c:pt idx="389">
                  <c:v>8.9730479066432327</c:v>
                </c:pt>
                <c:pt idx="390">
                  <c:v>8.9669139135220401</c:v>
                </c:pt>
                <c:pt idx="391">
                  <c:v>8.9607929145974836</c:v>
                </c:pt>
                <c:pt idx="392">
                  <c:v>8.9546847645791168</c:v>
                </c:pt>
                <c:pt idx="393">
                  <c:v>8.9485893202480078</c:v>
                </c:pt>
                <c:pt idx="394">
                  <c:v>8.9425064404247472</c:v>
                </c:pt>
                <c:pt idx="395">
                  <c:v>8.9364359859379938</c:v>
                </c:pt>
                <c:pt idx="396">
                  <c:v>8.9303778195936019</c:v>
                </c:pt>
                <c:pt idx="397">
                  <c:v>8.9243318061442682</c:v>
                </c:pt>
                <c:pt idx="398">
                  <c:v>8.9182978122597287</c:v>
                </c:pt>
                <c:pt idx="399">
                  <c:v>8.9122757064974518</c:v>
                </c:pt>
                <c:pt idx="400">
                  <c:v>8.9062653592738688</c:v>
                </c:pt>
                <c:pt idx="401">
                  <c:v>8.9002666428360975</c:v>
                </c:pt>
                <c:pt idx="402">
                  <c:v>8.894279431234132</c:v>
                </c:pt>
                <c:pt idx="403">
                  <c:v>8.8883036002935523</c:v>
                </c:pt>
                <c:pt idx="404">
                  <c:v>8.8823390275886673</c:v>
                </c:pt>
                <c:pt idx="405">
                  <c:v>8.8763855924161437</c:v>
                </c:pt>
                <c:pt idx="406">
                  <c:v>8.8704431757690756</c:v>
                </c:pt>
                <c:pt idx="407">
                  <c:v>8.8645116603115088</c:v>
                </c:pt>
                <c:pt idx="408">
                  <c:v>8.8585909303533796</c:v>
                </c:pt>
                <c:pt idx="409">
                  <c:v>8.8526808718259016</c:v>
                </c:pt>
                <c:pt idx="410">
                  <c:v>8.8467813722573556</c:v>
                </c:pt>
                <c:pt idx="411">
                  <c:v>8.8408923207492958</c:v>
                </c:pt>
                <c:pt idx="412">
                  <c:v>8.835013607953158</c:v>
                </c:pt>
                <c:pt idx="413">
                  <c:v>8.8291451260472495</c:v>
                </c:pt>
                <c:pt idx="414">
                  <c:v>8.8232867687141567</c:v>
                </c:pt>
                <c:pt idx="415">
                  <c:v>8.8174384311184912</c:v>
                </c:pt>
                <c:pt idx="416">
                  <c:v>8.8116000098850265</c:v>
                </c:pt>
                <c:pt idx="417">
                  <c:v>8.8057714030772107</c:v>
                </c:pt>
                <c:pt idx="418">
                  <c:v>8.7999525101760216</c:v>
                </c:pt>
                <c:pt idx="419">
                  <c:v>8.7941432320591684</c:v>
                </c:pt>
                <c:pt idx="420">
                  <c:v>8.7883434709806547</c:v>
                </c:pt>
                <c:pt idx="421">
                  <c:v>8.7825531305506601</c:v>
                </c:pt>
                <c:pt idx="422">
                  <c:v>8.776772115715767</c:v>
                </c:pt>
                <c:pt idx="423">
                  <c:v>8.7710003327395079</c:v>
                </c:pt>
                <c:pt idx="424">
                  <c:v>8.7652376891832269</c:v>
                </c:pt>
                <c:pt idx="425">
                  <c:v>8.7594840938872558</c:v>
                </c:pt>
                <c:pt idx="426">
                  <c:v>8.7537394569524043</c:v>
                </c:pt>
                <c:pt idx="427">
                  <c:v>8.7480036897217364</c:v>
                </c:pt>
                <c:pt idx="428">
                  <c:v>8.7422767047626646</c:v>
                </c:pt>
                <c:pt idx="429">
                  <c:v>8.7365584158493075</c:v>
                </c:pt>
                <c:pt idx="430">
                  <c:v>8.7308487379451467</c:v>
                </c:pt>
                <c:pt idx="431">
                  <c:v>8.7251475871859743</c:v>
                </c:pt>
                <c:pt idx="432">
                  <c:v>8.7194548808630845</c:v>
                </c:pt>
                <c:pt idx="433">
                  <c:v>8.7137705374067629</c:v>
                </c:pt>
                <c:pt idx="434">
                  <c:v>8.7080944763700199</c:v>
                </c:pt>
                <c:pt idx="435">
                  <c:v>8.702426618412602</c:v>
                </c:pt>
                <c:pt idx="436">
                  <c:v>8.6967668852852373</c:v>
                </c:pt>
                <c:pt idx="437">
                  <c:v>8.6911151998141545</c:v>
                </c:pt>
                <c:pt idx="438">
                  <c:v>8.6854714858858113</c:v>
                </c:pt>
                <c:pt idx="439">
                  <c:v>8.6798356684319167</c:v>
                </c:pt>
                <c:pt idx="440">
                  <c:v>8.6742076734146352</c:v>
                </c:pt>
                <c:pt idx="441">
                  <c:v>8.6685874278120529</c:v>
                </c:pt>
                <c:pt idx="442">
                  <c:v>8.6629748596038851</c:v>
                </c:pt>
                <c:pt idx="443">
                  <c:v>8.6573698977573539</c:v>
                </c:pt>
                <c:pt idx="444">
                  <c:v>8.6517724722133593</c:v>
                </c:pt>
                <c:pt idx="445">
                  <c:v>8.6461825138727999</c:v>
                </c:pt>
                <c:pt idx="446">
                  <c:v>8.6405999545831538</c:v>
                </c:pt>
                <c:pt idx="447">
                  <c:v>8.6350247271252325</c:v>
                </c:pt>
                <c:pt idx="448">
                  <c:v>8.629456765200171</c:v>
                </c:pt>
                <c:pt idx="449">
                  <c:v>8.6238960034165881</c:v>
                </c:pt>
                <c:pt idx="450">
                  <c:v>8.6183423772779761</c:v>
                </c:pt>
                <c:pt idx="451">
                  <c:v>8.6127958231702504</c:v>
                </c:pt>
                <c:pt idx="452">
                  <c:v>8.6072562783495243</c:v>
                </c:pt>
                <c:pt idx="453">
                  <c:v>8.6017236809300446</c:v>
                </c:pt>
                <c:pt idx="454">
                  <c:v>8.5961979698723301</c:v>
                </c:pt>
                <c:pt idx="455">
                  <c:v>8.5906790849714625</c:v>
                </c:pt>
                <c:pt idx="456">
                  <c:v>8.5851669668456054</c:v>
                </c:pt>
                <c:pt idx="457">
                  <c:v>8.5796615569246359</c:v>
                </c:pt>
                <c:pt idx="458">
                  <c:v>8.5741627974390031</c:v>
                </c:pt>
                <c:pt idx="459">
                  <c:v>8.5686706314087147</c:v>
                </c:pt>
                <c:pt idx="460">
                  <c:v>8.5631850026325207</c:v>
                </c:pt>
                <c:pt idx="461">
                  <c:v>8.5577058556772307</c:v>
                </c:pt>
                <c:pt idx="462">
                  <c:v>8.5522331358672137</c:v>
                </c:pt>
                <c:pt idx="463">
                  <c:v>8.5467667892740504</c:v>
                </c:pt>
                <c:pt idx="464">
                  <c:v>8.5413067627063288</c:v>
                </c:pt>
                <c:pt idx="465">
                  <c:v>8.5358530036996036</c:v>
                </c:pt>
                <c:pt idx="466">
                  <c:v>8.5304054605065094</c:v>
                </c:pt>
                <c:pt idx="467">
                  <c:v>8.5249640820869992</c:v>
                </c:pt>
                <c:pt idx="468">
                  <c:v>8.5195288180987525</c:v>
                </c:pt>
                <c:pt idx="469">
                  <c:v>8.5140996188877089</c:v>
                </c:pt>
                <c:pt idx="470">
                  <c:v>8.5086764354787476</c:v>
                </c:pt>
                <c:pt idx="471">
                  <c:v>8.5032592195665035</c:v>
                </c:pt>
                <c:pt idx="472">
                  <c:v>8.4978479235063205</c:v>
                </c:pt>
                <c:pt idx="473">
                  <c:v>8.4924425003053248</c:v>
                </c:pt>
                <c:pt idx="474">
                  <c:v>8.487042903613661</c:v>
                </c:pt>
                <c:pt idx="475">
                  <c:v>8.4816490877158</c:v>
                </c:pt>
                <c:pt idx="476">
                  <c:v>8.4762610075220444</c:v>
                </c:pt>
                <c:pt idx="477">
                  <c:v>8.4708786185600982</c:v>
                </c:pt>
                <c:pt idx="478">
                  <c:v>8.4655018769667834</c:v>
                </c:pt>
                <c:pt idx="479">
                  <c:v>8.460130739479883</c:v>
                </c:pt>
                <c:pt idx="480">
                  <c:v>8.4547651634300944</c:v>
                </c:pt>
                <c:pt idx="481">
                  <c:v>8.4494051067330851</c:v>
                </c:pt>
                <c:pt idx="482">
                  <c:v>8.444050527881684</c:v>
                </c:pt>
                <c:pt idx="483">
                  <c:v>8.4387013859381916</c:v>
                </c:pt>
                <c:pt idx="484">
                  <c:v>8.4333576405267525</c:v>
                </c:pt>
                <c:pt idx="485">
                  <c:v>8.4280192518259014</c:v>
                </c:pt>
                <c:pt idx="486">
                  <c:v>8.4226861805611737</c:v>
                </c:pt>
                <c:pt idx="487">
                  <c:v>8.417358387997826</c:v>
                </c:pt>
                <c:pt idx="488">
                  <c:v>8.4120358359336826</c:v>
                </c:pt>
                <c:pt idx="489">
                  <c:v>8.4067184866920446</c:v>
                </c:pt>
                <c:pt idx="490">
                  <c:v>8.4014063031147472</c:v>
                </c:pt>
                <c:pt idx="491">
                  <c:v>8.3960992485552808</c:v>
                </c:pt>
                <c:pt idx="492">
                  <c:v>8.3907972868720115</c:v>
                </c:pt>
                <c:pt idx="493">
                  <c:v>8.3855003824215206</c:v>
                </c:pt>
                <c:pt idx="494">
                  <c:v>8.3802085000520066</c:v>
                </c:pt>
                <c:pt idx="495">
                  <c:v>8.374921605096814</c:v>
                </c:pt>
                <c:pt idx="496">
                  <c:v>8.3696396633680141</c:v>
                </c:pt>
                <c:pt idx="497">
                  <c:v>8.3643626411501124</c:v>
                </c:pt>
                <c:pt idx="498">
                  <c:v>8.3590905051938158</c:v>
                </c:pt>
                <c:pt idx="499">
                  <c:v>8.353823222709913</c:v>
                </c:pt>
                <c:pt idx="500">
                  <c:v>8.3485607613632116</c:v>
                </c:pt>
                <c:pt idx="501">
                  <c:v>8.3433030892665787</c:v>
                </c:pt>
                <c:pt idx="502">
                  <c:v>8.3380501749750646</c:v>
                </c:pt>
                <c:pt idx="503">
                  <c:v>8.3328019874800905</c:v>
                </c:pt>
                <c:pt idx="504">
                  <c:v>8.327558496203741</c:v>
                </c:pt>
                <c:pt idx="505">
                  <c:v>8.3223196709931191</c:v>
                </c:pt>
                <c:pt idx="506">
                  <c:v>8.3170854821147699</c:v>
                </c:pt>
                <c:pt idx="507">
                  <c:v>8.3118559002492169</c:v>
                </c:pt>
                <c:pt idx="508">
                  <c:v>8.3066308964855295</c:v>
                </c:pt>
                <c:pt idx="509">
                  <c:v>8.3014104423159996</c:v>
                </c:pt>
                <c:pt idx="510">
                  <c:v>8.2961945096308654</c:v>
                </c:pt>
                <c:pt idx="511">
                  <c:v>8.290983070713132</c:v>
                </c:pt>
                <c:pt idx="512">
                  <c:v>8.2857760982334359</c:v>
                </c:pt>
                <c:pt idx="513">
                  <c:v>8.280573565245005</c:v>
                </c:pt>
                <c:pt idx="514">
                  <c:v>8.2753754451786623</c:v>
                </c:pt>
                <c:pt idx="515">
                  <c:v>8.2701817118379246</c:v>
                </c:pt>
                <c:pt idx="516">
                  <c:v>8.264992339394146</c:v>
                </c:pt>
                <c:pt idx="517">
                  <c:v>8.2598073023817271</c:v>
                </c:pt>
                <c:pt idx="518">
                  <c:v>8.2546265756934094</c:v>
                </c:pt>
                <c:pt idx="519">
                  <c:v>8.2494501345756106</c:v>
                </c:pt>
                <c:pt idx="520">
                  <c:v>8.2442779546238381</c:v>
                </c:pt>
                <c:pt idx="521">
                  <c:v>8.2391100117781519</c:v>
                </c:pt>
                <c:pt idx="522">
                  <c:v>8.233946282318696</c:v>
                </c:pt>
                <c:pt idx="523">
                  <c:v>8.2287867428612866</c:v>
                </c:pt>
                <c:pt idx="524">
                  <c:v>8.2236313703530683</c:v>
                </c:pt>
                <c:pt idx="525">
                  <c:v>8.2184801420682128</c:v>
                </c:pt>
                <c:pt idx="526">
                  <c:v>8.2133330356036769</c:v>
                </c:pt>
                <c:pt idx="527">
                  <c:v>8.2081900288750465</c:v>
                </c:pt>
                <c:pt idx="528">
                  <c:v>8.2030511001123809</c:v>
                </c:pt>
                <c:pt idx="529">
                  <c:v>8.197916227856167</c:v>
                </c:pt>
                <c:pt idx="530">
                  <c:v>8.1927853909532882</c:v>
                </c:pt>
                <c:pt idx="531">
                  <c:v>8.1876585685530792</c:v>
                </c:pt>
                <c:pt idx="532">
                  <c:v>8.1825357401033916</c:v>
                </c:pt>
                <c:pt idx="533">
                  <c:v>8.1774168853467586</c:v>
                </c:pt>
                <c:pt idx="534">
                  <c:v>8.1723019843165741</c:v>
                </c:pt>
                <c:pt idx="535">
                  <c:v>8.1671910173333409</c:v>
                </c:pt>
                <c:pt idx="536">
                  <c:v>8.1620839650009511</c:v>
                </c:pt>
                <c:pt idx="537">
                  <c:v>8.1569808082030413</c:v>
                </c:pt>
                <c:pt idx="538">
                  <c:v>8.1518815280993735</c:v>
                </c:pt>
                <c:pt idx="539">
                  <c:v>8.1467861061222635</c:v>
                </c:pt>
                <c:pt idx="540">
                  <c:v>8.1416945239730794</c:v>
                </c:pt>
                <c:pt idx="541">
                  <c:v>8.1366067636187527</c:v>
                </c:pt>
                <c:pt idx="542">
                  <c:v>8.1315228072883574</c:v>
                </c:pt>
                <c:pt idx="543">
                  <c:v>8.1264426374697312</c:v>
                </c:pt>
                <c:pt idx="544">
                  <c:v>8.1213662369061339</c:v>
                </c:pt>
                <c:pt idx="545">
                  <c:v>8.1162935885929457</c:v>
                </c:pt>
                <c:pt idx="546">
                  <c:v>8.1112246757744195</c:v>
                </c:pt>
                <c:pt idx="547">
                  <c:v>8.1061594819404803</c:v>
                </c:pt>
                <c:pt idx="548">
                  <c:v>8.1010979908235417</c:v>
                </c:pt>
                <c:pt idx="549">
                  <c:v>8.0960401863953724</c:v>
                </c:pt>
                <c:pt idx="550">
                  <c:v>8.0909860528640252</c:v>
                </c:pt>
                <c:pt idx="551">
                  <c:v>8.0859355746707831</c:v>
                </c:pt>
                <c:pt idx="552">
                  <c:v>8.0808887364871449</c:v>
                </c:pt>
                <c:pt idx="553">
                  <c:v>8.0758455232118553</c:v>
                </c:pt>
                <c:pt idx="554">
                  <c:v>8.0708059199679738</c:v>
                </c:pt>
                <c:pt idx="555">
                  <c:v>8.0657699120999826</c:v>
                </c:pt>
                <c:pt idx="556">
                  <c:v>8.0607374851709253</c:v>
                </c:pt>
                <c:pt idx="557">
                  <c:v>8.0557086249595784</c:v>
                </c:pt>
                <c:pt idx="558">
                  <c:v>8.0506833174576862</c:v>
                </c:pt>
                <c:pt idx="559">
                  <c:v>8.0456615488671837</c:v>
                </c:pt>
                <c:pt idx="560">
                  <c:v>8.0406433055974968</c:v>
                </c:pt>
                <c:pt idx="561">
                  <c:v>8.0356285742628639</c:v>
                </c:pt>
                <c:pt idx="562">
                  <c:v>8.0306173416796778</c:v>
                </c:pt>
                <c:pt idx="563">
                  <c:v>8.0256095948638855</c:v>
                </c:pt>
                <c:pt idx="564">
                  <c:v>8.0206053210283965</c:v>
                </c:pt>
                <c:pt idx="565">
                  <c:v>8.0156045075805356</c:v>
                </c:pt>
                <c:pt idx="566">
                  <c:v>8.0106071421195413</c:v>
                </c:pt>
                <c:pt idx="567">
                  <c:v>8.00561321243406</c:v>
                </c:pt>
                <c:pt idx="568">
                  <c:v>8.0006227064997137</c:v>
                </c:pt>
                <c:pt idx="569">
                  <c:v>7.9956356124766703</c:v>
                </c:pt>
                <c:pt idx="570">
                  <c:v>7.9906519187072451</c:v>
                </c:pt>
                <c:pt idx="571">
                  <c:v>7.9856716137135546</c:v>
                </c:pt>
                <c:pt idx="572">
                  <c:v>7.980694686195168</c:v>
                </c:pt>
                <c:pt idx="573">
                  <c:v>7.975721125026821</c:v>
                </c:pt>
                <c:pt idx="574">
                  <c:v>7.9707509192561332</c:v>
                </c:pt>
                <c:pt idx="575">
                  <c:v>7.9657840581013559</c:v>
                </c:pt>
                <c:pt idx="576">
                  <c:v>7.9608205309491744</c:v>
                </c:pt>
                <c:pt idx="577">
                  <c:v>7.9558603273525019</c:v>
                </c:pt>
                <c:pt idx="578">
                  <c:v>7.9509034370283214</c:v>
                </c:pt>
                <c:pt idx="579">
                  <c:v>7.9459498498555536</c:v>
                </c:pt>
                <c:pt idx="580">
                  <c:v>7.9409995558729474</c:v>
                </c:pt>
                <c:pt idx="581">
                  <c:v>7.9360525452769899</c:v>
                </c:pt>
                <c:pt idx="582">
                  <c:v>7.9311088084198609</c:v>
                </c:pt>
                <c:pt idx="583">
                  <c:v>7.9261683358073967</c:v>
                </c:pt>
                <c:pt idx="584">
                  <c:v>7.9212311180970794</c:v>
                </c:pt>
                <c:pt idx="585">
                  <c:v>7.9162971460960581</c:v>
                </c:pt>
                <c:pt idx="586">
                  <c:v>7.9113664107592001</c:v>
                </c:pt>
                <c:pt idx="587">
                  <c:v>7.906438903187146</c:v>
                </c:pt>
                <c:pt idx="588">
                  <c:v>7.9015146146244106</c:v>
                </c:pt>
                <c:pt idx="589">
                  <c:v>7.8965935364574893</c:v>
                </c:pt>
                <c:pt idx="590">
                  <c:v>7.8916756602130036</c:v>
                </c:pt>
                <c:pt idx="591">
                  <c:v>7.8867609775558574</c:v>
                </c:pt>
                <c:pt idx="592">
                  <c:v>7.8818494802874195</c:v>
                </c:pt>
                <c:pt idx="593">
                  <c:v>7.8769411603437316</c:v>
                </c:pt>
                <c:pt idx="594">
                  <c:v>7.8720360097937405</c:v>
                </c:pt>
                <c:pt idx="595">
                  <c:v>7.8671340208375415</c:v>
                </c:pt>
                <c:pt idx="596">
                  <c:v>7.8622351858046411</c:v>
                </c:pt>
                <c:pt idx="597">
                  <c:v>7.857339497152271</c:v>
                </c:pt>
                <c:pt idx="598">
                  <c:v>7.8524469474636831</c:v>
                </c:pt>
                <c:pt idx="599">
                  <c:v>7.8475575294464885</c:v>
                </c:pt>
                <c:pt idx="600">
                  <c:v>7.8426712359310145</c:v>
                </c:pt>
                <c:pt idx="601">
                  <c:v>7.8377880598686733</c:v>
                </c:pt>
                <c:pt idx="602">
                  <c:v>7.832907994330359</c:v>
                </c:pt>
                <c:pt idx="603">
                  <c:v>7.8280310325048603</c:v>
                </c:pt>
                <c:pt idx="604">
                  <c:v>7.8231571676972944</c:v>
                </c:pt>
                <c:pt idx="605">
                  <c:v>7.8182863933275524</c:v>
                </c:pt>
                <c:pt idx="606">
                  <c:v>7.8134187029287876</c:v>
                </c:pt>
                <c:pt idx="607">
                  <c:v>7.8085540901458756</c:v>
                </c:pt>
                <c:pt idx="608">
                  <c:v>7.8036925487339559</c:v>
                </c:pt>
                <c:pt idx="609">
                  <c:v>7.7988340725569216</c:v>
                </c:pt>
                <c:pt idx="610">
                  <c:v>7.7939786555860007</c:v>
                </c:pt>
                <c:pt idx="611">
                  <c:v>7.7891262918982829</c:v>
                </c:pt>
                <c:pt idx="612">
                  <c:v>7.7842769756753238</c:v>
                </c:pt>
                <c:pt idx="613">
                  <c:v>7.7794307012017239</c:v>
                </c:pt>
                <c:pt idx="614">
                  <c:v>7.7745874628637548</c:v>
                </c:pt>
                <c:pt idx="615">
                  <c:v>7.7697472551479692</c:v>
                </c:pt>
                <c:pt idx="616">
                  <c:v>7.7649100726398697</c:v>
                </c:pt>
                <c:pt idx="617">
                  <c:v>7.7600759100225609</c:v>
                </c:pt>
                <c:pt idx="618">
                  <c:v>7.7552447620754243</c:v>
                </c:pt>
                <c:pt idx="619">
                  <c:v>7.7504166236728196</c:v>
                </c:pt>
                <c:pt idx="620">
                  <c:v>7.7455914897827878</c:v>
                </c:pt>
                <c:pt idx="621">
                  <c:v>7.7407693554657833</c:v>
                </c:pt>
                <c:pt idx="622">
                  <c:v>7.7359502158734124</c:v>
                </c:pt>
                <c:pt idx="623">
                  <c:v>7.7311340662471899</c:v>
                </c:pt>
                <c:pt idx="624">
                  <c:v>7.7263209019173118</c:v>
                </c:pt>
                <c:pt idx="625">
                  <c:v>7.7215107183014418</c:v>
                </c:pt>
                <c:pt idx="626">
                  <c:v>7.7167035109035016</c:v>
                </c:pt>
                <c:pt idx="627">
                  <c:v>7.7118992753125006</c:v>
                </c:pt>
                <c:pt idx="628">
                  <c:v>7.7070980072013526</c:v>
                </c:pt>
                <c:pt idx="629">
                  <c:v>7.7022997023257336</c:v>
                </c:pt>
                <c:pt idx="630">
                  <c:v>7.6975043565229253</c:v>
                </c:pt>
                <c:pt idx="631">
                  <c:v>7.6927119657106893</c:v>
                </c:pt>
                <c:pt idx="632">
                  <c:v>7.6879225258861545</c:v>
                </c:pt>
                <c:pt idx="633">
                  <c:v>7.6831360331247112</c:v>
                </c:pt>
                <c:pt idx="634">
                  <c:v>7.6783524835789265</c:v>
                </c:pt>
                <c:pt idx="635">
                  <c:v>7.6735718734774636</c:v>
                </c:pt>
                <c:pt idx="636">
                  <c:v>7.6687941991240223</c:v>
                </c:pt>
                <c:pt idx="637">
                  <c:v>7.6640194568962876</c:v>
                </c:pt>
                <c:pt idx="638">
                  <c:v>7.6592476432448855</c:v>
                </c:pt>
                <c:pt idx="639">
                  <c:v>7.6544787546923665</c:v>
                </c:pt>
                <c:pt idx="640">
                  <c:v>7.6497127878321916</c:v>
                </c:pt>
                <c:pt idx="641">
                  <c:v>7.644949739327723</c:v>
                </c:pt>
                <c:pt idx="642">
                  <c:v>7.6401896059112371</c:v>
                </c:pt>
                <c:pt idx="643">
                  <c:v>7.6354323843829608</c:v>
                </c:pt>
                <c:pt idx="644">
                  <c:v>7.6306780716100864</c:v>
                </c:pt>
                <c:pt idx="645">
                  <c:v>7.6259266645258279</c:v>
                </c:pt>
                <c:pt idx="646">
                  <c:v>7.6211781601284745</c:v>
                </c:pt>
                <c:pt idx="647">
                  <c:v>7.6164325554804631</c:v>
                </c:pt>
                <c:pt idx="648">
                  <c:v>7.6116898477074546</c:v>
                </c:pt>
                <c:pt idx="649">
                  <c:v>7.606950033997423</c:v>
                </c:pt>
                <c:pt idx="650">
                  <c:v>7.602213111599756</c:v>
                </c:pt>
                <c:pt idx="651">
                  <c:v>7.5974790778243815</c:v>
                </c:pt>
                <c:pt idx="652">
                  <c:v>7.5927479300408667</c:v>
                </c:pt>
                <c:pt idx="653">
                  <c:v>7.5880196656775638</c:v>
                </c:pt>
                <c:pt idx="654">
                  <c:v>7.5832942822207539</c:v>
                </c:pt>
                <c:pt idx="655">
                  <c:v>7.5785717772138081</c:v>
                </c:pt>
                <c:pt idx="656">
                  <c:v>7.573852148256325</c:v>
                </c:pt>
                <c:pt idx="657">
                  <c:v>7.5691353930033323</c:v>
                </c:pt>
                <c:pt idx="658">
                  <c:v>7.5644215091644558</c:v>
                </c:pt>
                <c:pt idx="659">
                  <c:v>7.5597104945031219</c:v>
                </c:pt>
                <c:pt idx="660">
                  <c:v>7.5550023468357441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'確認 Graph(Vin)'!$E$4</c:f>
              <c:strCache>
                <c:ptCount val="1"/>
                <c:pt idx="0">
                  <c:v>Vin(max)</c:v>
                </c:pt>
              </c:strCache>
            </c:strRef>
          </c:tx>
          <c:spPr>
            <a:ln w="25400">
              <a:solidFill>
                <a:srgbClr val="A5A5A5"/>
              </a:solidFill>
              <a:prstDash val="solid"/>
            </a:ln>
          </c:spPr>
          <c:marker>
            <c:symbol val="none"/>
          </c:marker>
          <c:xVal>
            <c:numRef>
              <c:f>'確認 Graph(Vin)'!$B$5:$B$665</c:f>
              <c:numCache>
                <c:formatCode>General</c:formatCode>
                <c:ptCount val="661"/>
                <c:pt idx="0">
                  <c:v>20</c:v>
                </c:pt>
                <c:pt idx="1">
                  <c:v>20.5</c:v>
                </c:pt>
                <c:pt idx="2">
                  <c:v>21</c:v>
                </c:pt>
                <c:pt idx="3">
                  <c:v>21.5</c:v>
                </c:pt>
                <c:pt idx="4">
                  <c:v>22</c:v>
                </c:pt>
                <c:pt idx="5">
                  <c:v>22.5</c:v>
                </c:pt>
                <c:pt idx="6">
                  <c:v>23</c:v>
                </c:pt>
                <c:pt idx="7">
                  <c:v>23.5</c:v>
                </c:pt>
                <c:pt idx="8">
                  <c:v>24</c:v>
                </c:pt>
                <c:pt idx="9">
                  <c:v>24.5</c:v>
                </c:pt>
                <c:pt idx="10">
                  <c:v>25</c:v>
                </c:pt>
                <c:pt idx="11">
                  <c:v>25.5</c:v>
                </c:pt>
                <c:pt idx="12">
                  <c:v>26</c:v>
                </c:pt>
                <c:pt idx="13">
                  <c:v>26.5</c:v>
                </c:pt>
                <c:pt idx="14">
                  <c:v>27</c:v>
                </c:pt>
                <c:pt idx="15">
                  <c:v>27.5</c:v>
                </c:pt>
                <c:pt idx="16">
                  <c:v>28</c:v>
                </c:pt>
                <c:pt idx="17">
                  <c:v>28.5</c:v>
                </c:pt>
                <c:pt idx="18">
                  <c:v>29</c:v>
                </c:pt>
                <c:pt idx="19">
                  <c:v>29.5</c:v>
                </c:pt>
                <c:pt idx="20">
                  <c:v>30</c:v>
                </c:pt>
                <c:pt idx="21">
                  <c:v>30.5</c:v>
                </c:pt>
                <c:pt idx="22">
                  <c:v>31</c:v>
                </c:pt>
                <c:pt idx="23">
                  <c:v>31.5</c:v>
                </c:pt>
                <c:pt idx="24">
                  <c:v>32</c:v>
                </c:pt>
                <c:pt idx="25">
                  <c:v>32.5</c:v>
                </c:pt>
                <c:pt idx="26">
                  <c:v>33</c:v>
                </c:pt>
                <c:pt idx="27">
                  <c:v>33.5</c:v>
                </c:pt>
                <c:pt idx="28">
                  <c:v>34</c:v>
                </c:pt>
                <c:pt idx="29">
                  <c:v>34.5</c:v>
                </c:pt>
                <c:pt idx="30">
                  <c:v>35</c:v>
                </c:pt>
                <c:pt idx="31">
                  <c:v>35.5</c:v>
                </c:pt>
                <c:pt idx="32">
                  <c:v>36</c:v>
                </c:pt>
                <c:pt idx="33">
                  <c:v>36.5</c:v>
                </c:pt>
                <c:pt idx="34">
                  <c:v>37</c:v>
                </c:pt>
                <c:pt idx="35">
                  <c:v>37.5</c:v>
                </c:pt>
                <c:pt idx="36">
                  <c:v>38</c:v>
                </c:pt>
                <c:pt idx="37">
                  <c:v>38.5</c:v>
                </c:pt>
                <c:pt idx="38">
                  <c:v>39</c:v>
                </c:pt>
                <c:pt idx="39">
                  <c:v>39.5</c:v>
                </c:pt>
                <c:pt idx="40">
                  <c:v>40</c:v>
                </c:pt>
                <c:pt idx="41">
                  <c:v>40.5</c:v>
                </c:pt>
                <c:pt idx="42">
                  <c:v>41</c:v>
                </c:pt>
                <c:pt idx="43">
                  <c:v>41.5</c:v>
                </c:pt>
                <c:pt idx="44">
                  <c:v>42</c:v>
                </c:pt>
                <c:pt idx="45">
                  <c:v>42.5</c:v>
                </c:pt>
                <c:pt idx="46">
                  <c:v>43</c:v>
                </c:pt>
                <c:pt idx="47">
                  <c:v>43.5</c:v>
                </c:pt>
                <c:pt idx="48">
                  <c:v>44</c:v>
                </c:pt>
                <c:pt idx="49">
                  <c:v>44.5</c:v>
                </c:pt>
                <c:pt idx="50">
                  <c:v>45</c:v>
                </c:pt>
                <c:pt idx="51">
                  <c:v>45.5</c:v>
                </c:pt>
                <c:pt idx="52">
                  <c:v>46</c:v>
                </c:pt>
                <c:pt idx="53">
                  <c:v>46.5</c:v>
                </c:pt>
                <c:pt idx="54">
                  <c:v>47</c:v>
                </c:pt>
                <c:pt idx="55">
                  <c:v>47.5</c:v>
                </c:pt>
                <c:pt idx="56">
                  <c:v>48</c:v>
                </c:pt>
                <c:pt idx="57">
                  <c:v>48.5</c:v>
                </c:pt>
                <c:pt idx="58">
                  <c:v>49</c:v>
                </c:pt>
                <c:pt idx="59">
                  <c:v>49.5</c:v>
                </c:pt>
                <c:pt idx="60">
                  <c:v>50</c:v>
                </c:pt>
                <c:pt idx="61">
                  <c:v>50.5</c:v>
                </c:pt>
                <c:pt idx="62">
                  <c:v>51</c:v>
                </c:pt>
                <c:pt idx="63">
                  <c:v>51.5</c:v>
                </c:pt>
                <c:pt idx="64">
                  <c:v>52</c:v>
                </c:pt>
                <c:pt idx="65">
                  <c:v>52.5</c:v>
                </c:pt>
                <c:pt idx="66">
                  <c:v>53</c:v>
                </c:pt>
                <c:pt idx="67">
                  <c:v>53.5</c:v>
                </c:pt>
                <c:pt idx="68">
                  <c:v>54</c:v>
                </c:pt>
                <c:pt idx="69">
                  <c:v>54.5</c:v>
                </c:pt>
                <c:pt idx="70">
                  <c:v>55</c:v>
                </c:pt>
                <c:pt idx="71">
                  <c:v>55.5</c:v>
                </c:pt>
                <c:pt idx="72">
                  <c:v>56</c:v>
                </c:pt>
                <c:pt idx="73">
                  <c:v>56.5</c:v>
                </c:pt>
                <c:pt idx="74">
                  <c:v>57</c:v>
                </c:pt>
                <c:pt idx="75">
                  <c:v>57.5</c:v>
                </c:pt>
                <c:pt idx="76">
                  <c:v>58</c:v>
                </c:pt>
                <c:pt idx="77">
                  <c:v>58.5</c:v>
                </c:pt>
                <c:pt idx="78">
                  <c:v>59</c:v>
                </c:pt>
                <c:pt idx="79">
                  <c:v>59.5</c:v>
                </c:pt>
                <c:pt idx="80">
                  <c:v>60</c:v>
                </c:pt>
                <c:pt idx="81">
                  <c:v>60.5</c:v>
                </c:pt>
                <c:pt idx="82">
                  <c:v>61</c:v>
                </c:pt>
                <c:pt idx="83">
                  <c:v>61.5</c:v>
                </c:pt>
                <c:pt idx="84">
                  <c:v>62</c:v>
                </c:pt>
                <c:pt idx="85">
                  <c:v>62.5</c:v>
                </c:pt>
                <c:pt idx="86">
                  <c:v>63</c:v>
                </c:pt>
                <c:pt idx="87">
                  <c:v>63.5</c:v>
                </c:pt>
                <c:pt idx="88">
                  <c:v>64</c:v>
                </c:pt>
                <c:pt idx="89">
                  <c:v>64.5</c:v>
                </c:pt>
                <c:pt idx="90">
                  <c:v>65</c:v>
                </c:pt>
                <c:pt idx="91">
                  <c:v>65.5</c:v>
                </c:pt>
                <c:pt idx="92">
                  <c:v>66</c:v>
                </c:pt>
                <c:pt idx="93">
                  <c:v>66.5</c:v>
                </c:pt>
                <c:pt idx="94">
                  <c:v>67</c:v>
                </c:pt>
                <c:pt idx="95">
                  <c:v>67.5</c:v>
                </c:pt>
                <c:pt idx="96">
                  <c:v>68</c:v>
                </c:pt>
                <c:pt idx="97">
                  <c:v>68.5</c:v>
                </c:pt>
                <c:pt idx="98">
                  <c:v>69</c:v>
                </c:pt>
                <c:pt idx="99">
                  <c:v>69.5</c:v>
                </c:pt>
                <c:pt idx="100">
                  <c:v>70</c:v>
                </c:pt>
                <c:pt idx="101">
                  <c:v>70.5</c:v>
                </c:pt>
                <c:pt idx="102">
                  <c:v>71</c:v>
                </c:pt>
                <c:pt idx="103">
                  <c:v>71.5</c:v>
                </c:pt>
                <c:pt idx="104">
                  <c:v>72</c:v>
                </c:pt>
                <c:pt idx="105">
                  <c:v>72.5</c:v>
                </c:pt>
                <c:pt idx="106">
                  <c:v>73</c:v>
                </c:pt>
                <c:pt idx="107">
                  <c:v>73.5</c:v>
                </c:pt>
                <c:pt idx="108">
                  <c:v>74</c:v>
                </c:pt>
                <c:pt idx="109">
                  <c:v>74.5</c:v>
                </c:pt>
                <c:pt idx="110">
                  <c:v>75</c:v>
                </c:pt>
                <c:pt idx="111">
                  <c:v>75.5</c:v>
                </c:pt>
                <c:pt idx="112">
                  <c:v>76</c:v>
                </c:pt>
                <c:pt idx="113">
                  <c:v>76.5</c:v>
                </c:pt>
                <c:pt idx="114">
                  <c:v>77</c:v>
                </c:pt>
                <c:pt idx="115">
                  <c:v>77.5</c:v>
                </c:pt>
                <c:pt idx="116">
                  <c:v>78</c:v>
                </c:pt>
                <c:pt idx="117">
                  <c:v>78.5</c:v>
                </c:pt>
                <c:pt idx="118">
                  <c:v>79</c:v>
                </c:pt>
                <c:pt idx="119">
                  <c:v>79.5</c:v>
                </c:pt>
                <c:pt idx="120">
                  <c:v>80</c:v>
                </c:pt>
                <c:pt idx="121">
                  <c:v>80.5</c:v>
                </c:pt>
                <c:pt idx="122">
                  <c:v>81</c:v>
                </c:pt>
                <c:pt idx="123">
                  <c:v>81.5</c:v>
                </c:pt>
                <c:pt idx="124">
                  <c:v>82</c:v>
                </c:pt>
                <c:pt idx="125">
                  <c:v>82.5</c:v>
                </c:pt>
                <c:pt idx="126">
                  <c:v>83</c:v>
                </c:pt>
                <c:pt idx="127">
                  <c:v>83.5</c:v>
                </c:pt>
                <c:pt idx="128">
                  <c:v>84</c:v>
                </c:pt>
                <c:pt idx="129">
                  <c:v>84.5</c:v>
                </c:pt>
                <c:pt idx="130">
                  <c:v>85</c:v>
                </c:pt>
                <c:pt idx="131">
                  <c:v>85.5</c:v>
                </c:pt>
                <c:pt idx="132">
                  <c:v>86</c:v>
                </c:pt>
                <c:pt idx="133">
                  <c:v>86.5</c:v>
                </c:pt>
                <c:pt idx="134">
                  <c:v>87</c:v>
                </c:pt>
                <c:pt idx="135">
                  <c:v>87.5</c:v>
                </c:pt>
                <c:pt idx="136">
                  <c:v>88</c:v>
                </c:pt>
                <c:pt idx="137">
                  <c:v>88.5</c:v>
                </c:pt>
                <c:pt idx="138">
                  <c:v>89</c:v>
                </c:pt>
                <c:pt idx="139">
                  <c:v>89.5</c:v>
                </c:pt>
                <c:pt idx="140">
                  <c:v>90</c:v>
                </c:pt>
                <c:pt idx="141">
                  <c:v>90.5</c:v>
                </c:pt>
                <c:pt idx="142">
                  <c:v>91</c:v>
                </c:pt>
                <c:pt idx="143">
                  <c:v>91.5</c:v>
                </c:pt>
                <c:pt idx="144">
                  <c:v>92</c:v>
                </c:pt>
                <c:pt idx="145">
                  <c:v>92.5</c:v>
                </c:pt>
                <c:pt idx="146">
                  <c:v>93</c:v>
                </c:pt>
                <c:pt idx="147">
                  <c:v>93.5</c:v>
                </c:pt>
                <c:pt idx="148">
                  <c:v>94</c:v>
                </c:pt>
                <c:pt idx="149">
                  <c:v>94.5</c:v>
                </c:pt>
                <c:pt idx="150">
                  <c:v>95</c:v>
                </c:pt>
                <c:pt idx="151">
                  <c:v>95.5</c:v>
                </c:pt>
                <c:pt idx="152">
                  <c:v>96</c:v>
                </c:pt>
                <c:pt idx="153">
                  <c:v>96.5</c:v>
                </c:pt>
                <c:pt idx="154">
                  <c:v>97</c:v>
                </c:pt>
                <c:pt idx="155">
                  <c:v>97.5</c:v>
                </c:pt>
                <c:pt idx="156">
                  <c:v>98</c:v>
                </c:pt>
                <c:pt idx="157">
                  <c:v>98.5</c:v>
                </c:pt>
                <c:pt idx="158">
                  <c:v>99</c:v>
                </c:pt>
                <c:pt idx="159">
                  <c:v>99.5</c:v>
                </c:pt>
                <c:pt idx="160">
                  <c:v>100</c:v>
                </c:pt>
                <c:pt idx="161">
                  <c:v>100.5</c:v>
                </c:pt>
                <c:pt idx="162">
                  <c:v>101</c:v>
                </c:pt>
                <c:pt idx="163">
                  <c:v>101.5</c:v>
                </c:pt>
                <c:pt idx="164">
                  <c:v>102</c:v>
                </c:pt>
                <c:pt idx="165">
                  <c:v>102.5</c:v>
                </c:pt>
                <c:pt idx="166">
                  <c:v>103</c:v>
                </c:pt>
                <c:pt idx="167">
                  <c:v>103.5</c:v>
                </c:pt>
                <c:pt idx="168">
                  <c:v>104</c:v>
                </c:pt>
                <c:pt idx="169">
                  <c:v>104.5</c:v>
                </c:pt>
                <c:pt idx="170">
                  <c:v>105</c:v>
                </c:pt>
                <c:pt idx="171">
                  <c:v>105.5</c:v>
                </c:pt>
                <c:pt idx="172">
                  <c:v>106</c:v>
                </c:pt>
                <c:pt idx="173">
                  <c:v>106.5</c:v>
                </c:pt>
                <c:pt idx="174">
                  <c:v>107</c:v>
                </c:pt>
                <c:pt idx="175">
                  <c:v>107.5</c:v>
                </c:pt>
                <c:pt idx="176">
                  <c:v>108</c:v>
                </c:pt>
                <c:pt idx="177">
                  <c:v>108.5</c:v>
                </c:pt>
                <c:pt idx="178">
                  <c:v>109</c:v>
                </c:pt>
                <c:pt idx="179">
                  <c:v>109.5</c:v>
                </c:pt>
                <c:pt idx="180">
                  <c:v>110</c:v>
                </c:pt>
                <c:pt idx="181">
                  <c:v>110.5</c:v>
                </c:pt>
                <c:pt idx="182">
                  <c:v>111</c:v>
                </c:pt>
                <c:pt idx="183">
                  <c:v>111.5</c:v>
                </c:pt>
                <c:pt idx="184">
                  <c:v>112</c:v>
                </c:pt>
                <c:pt idx="185">
                  <c:v>112.5</c:v>
                </c:pt>
                <c:pt idx="186">
                  <c:v>113</c:v>
                </c:pt>
                <c:pt idx="187">
                  <c:v>113.5</c:v>
                </c:pt>
                <c:pt idx="188">
                  <c:v>114</c:v>
                </c:pt>
                <c:pt idx="189">
                  <c:v>114.5</c:v>
                </c:pt>
                <c:pt idx="190">
                  <c:v>115</c:v>
                </c:pt>
                <c:pt idx="191">
                  <c:v>115.5</c:v>
                </c:pt>
                <c:pt idx="192">
                  <c:v>116</c:v>
                </c:pt>
                <c:pt idx="193">
                  <c:v>116.5</c:v>
                </c:pt>
                <c:pt idx="194">
                  <c:v>117</c:v>
                </c:pt>
                <c:pt idx="195">
                  <c:v>117.5</c:v>
                </c:pt>
                <c:pt idx="196">
                  <c:v>118</c:v>
                </c:pt>
                <c:pt idx="197">
                  <c:v>118.5</c:v>
                </c:pt>
                <c:pt idx="198">
                  <c:v>119</c:v>
                </c:pt>
                <c:pt idx="199">
                  <c:v>119.5</c:v>
                </c:pt>
                <c:pt idx="200">
                  <c:v>120</c:v>
                </c:pt>
                <c:pt idx="201">
                  <c:v>120.5</c:v>
                </c:pt>
                <c:pt idx="202">
                  <c:v>121</c:v>
                </c:pt>
                <c:pt idx="203">
                  <c:v>121.5</c:v>
                </c:pt>
                <c:pt idx="204">
                  <c:v>122</c:v>
                </c:pt>
                <c:pt idx="205">
                  <c:v>122.5</c:v>
                </c:pt>
                <c:pt idx="206">
                  <c:v>123</c:v>
                </c:pt>
                <c:pt idx="207">
                  <c:v>123.5</c:v>
                </c:pt>
                <c:pt idx="208">
                  <c:v>124</c:v>
                </c:pt>
                <c:pt idx="209">
                  <c:v>124.5</c:v>
                </c:pt>
                <c:pt idx="210">
                  <c:v>125</c:v>
                </c:pt>
                <c:pt idx="211">
                  <c:v>125.5</c:v>
                </c:pt>
                <c:pt idx="212">
                  <c:v>126</c:v>
                </c:pt>
                <c:pt idx="213">
                  <c:v>126.5</c:v>
                </c:pt>
                <c:pt idx="214">
                  <c:v>127</c:v>
                </c:pt>
                <c:pt idx="215">
                  <c:v>127.5</c:v>
                </c:pt>
                <c:pt idx="216">
                  <c:v>128</c:v>
                </c:pt>
                <c:pt idx="217">
                  <c:v>128.5</c:v>
                </c:pt>
                <c:pt idx="218">
                  <c:v>129</c:v>
                </c:pt>
                <c:pt idx="219">
                  <c:v>129.5</c:v>
                </c:pt>
                <c:pt idx="220">
                  <c:v>130</c:v>
                </c:pt>
                <c:pt idx="221">
                  <c:v>130.5</c:v>
                </c:pt>
                <c:pt idx="222">
                  <c:v>131</c:v>
                </c:pt>
                <c:pt idx="223">
                  <c:v>131.5</c:v>
                </c:pt>
                <c:pt idx="224">
                  <c:v>132</c:v>
                </c:pt>
                <c:pt idx="225">
                  <c:v>132.5</c:v>
                </c:pt>
                <c:pt idx="226">
                  <c:v>133</c:v>
                </c:pt>
                <c:pt idx="227">
                  <c:v>133.5</c:v>
                </c:pt>
                <c:pt idx="228">
                  <c:v>134</c:v>
                </c:pt>
                <c:pt idx="229">
                  <c:v>134.5</c:v>
                </c:pt>
                <c:pt idx="230">
                  <c:v>135</c:v>
                </c:pt>
                <c:pt idx="231">
                  <c:v>135.5</c:v>
                </c:pt>
                <c:pt idx="232">
                  <c:v>136</c:v>
                </c:pt>
                <c:pt idx="233">
                  <c:v>136.5</c:v>
                </c:pt>
                <c:pt idx="234">
                  <c:v>137</c:v>
                </c:pt>
                <c:pt idx="235">
                  <c:v>137.5</c:v>
                </c:pt>
                <c:pt idx="236">
                  <c:v>138</c:v>
                </c:pt>
                <c:pt idx="237">
                  <c:v>138.5</c:v>
                </c:pt>
                <c:pt idx="238">
                  <c:v>139</c:v>
                </c:pt>
                <c:pt idx="239">
                  <c:v>139.5</c:v>
                </c:pt>
                <c:pt idx="240">
                  <c:v>140</c:v>
                </c:pt>
                <c:pt idx="241">
                  <c:v>140.5</c:v>
                </c:pt>
                <c:pt idx="242">
                  <c:v>141</c:v>
                </c:pt>
                <c:pt idx="243">
                  <c:v>141.5</c:v>
                </c:pt>
                <c:pt idx="244">
                  <c:v>142</c:v>
                </c:pt>
                <c:pt idx="245">
                  <c:v>142.5</c:v>
                </c:pt>
                <c:pt idx="246">
                  <c:v>143</c:v>
                </c:pt>
                <c:pt idx="247">
                  <c:v>143.5</c:v>
                </c:pt>
                <c:pt idx="248">
                  <c:v>144</c:v>
                </c:pt>
                <c:pt idx="249">
                  <c:v>144.5</c:v>
                </c:pt>
                <c:pt idx="250">
                  <c:v>145</c:v>
                </c:pt>
                <c:pt idx="251">
                  <c:v>145.5</c:v>
                </c:pt>
                <c:pt idx="252">
                  <c:v>146</c:v>
                </c:pt>
                <c:pt idx="253">
                  <c:v>146.5</c:v>
                </c:pt>
                <c:pt idx="254">
                  <c:v>147</c:v>
                </c:pt>
                <c:pt idx="255">
                  <c:v>147.5</c:v>
                </c:pt>
                <c:pt idx="256">
                  <c:v>148</c:v>
                </c:pt>
                <c:pt idx="257">
                  <c:v>148.5</c:v>
                </c:pt>
                <c:pt idx="258">
                  <c:v>149</c:v>
                </c:pt>
                <c:pt idx="259">
                  <c:v>149.5</c:v>
                </c:pt>
                <c:pt idx="260">
                  <c:v>150</c:v>
                </c:pt>
                <c:pt idx="261">
                  <c:v>150.5</c:v>
                </c:pt>
                <c:pt idx="262">
                  <c:v>151</c:v>
                </c:pt>
                <c:pt idx="263">
                  <c:v>151.5</c:v>
                </c:pt>
                <c:pt idx="264">
                  <c:v>152</c:v>
                </c:pt>
                <c:pt idx="265">
                  <c:v>152.5</c:v>
                </c:pt>
                <c:pt idx="266">
                  <c:v>153</c:v>
                </c:pt>
                <c:pt idx="267">
                  <c:v>153.5</c:v>
                </c:pt>
                <c:pt idx="268">
                  <c:v>154</c:v>
                </c:pt>
                <c:pt idx="269">
                  <c:v>154.5</c:v>
                </c:pt>
                <c:pt idx="270">
                  <c:v>155</c:v>
                </c:pt>
                <c:pt idx="271">
                  <c:v>155.5</c:v>
                </c:pt>
                <c:pt idx="272">
                  <c:v>156</c:v>
                </c:pt>
                <c:pt idx="273">
                  <c:v>156.5</c:v>
                </c:pt>
                <c:pt idx="274">
                  <c:v>157</c:v>
                </c:pt>
                <c:pt idx="275">
                  <c:v>157.5</c:v>
                </c:pt>
                <c:pt idx="276">
                  <c:v>158</c:v>
                </c:pt>
                <c:pt idx="277">
                  <c:v>158.5</c:v>
                </c:pt>
                <c:pt idx="278">
                  <c:v>159</c:v>
                </c:pt>
                <c:pt idx="279">
                  <c:v>159.5</c:v>
                </c:pt>
                <c:pt idx="280">
                  <c:v>160</c:v>
                </c:pt>
                <c:pt idx="281">
                  <c:v>160.5</c:v>
                </c:pt>
                <c:pt idx="282">
                  <c:v>161</c:v>
                </c:pt>
                <c:pt idx="283">
                  <c:v>161.5</c:v>
                </c:pt>
                <c:pt idx="284">
                  <c:v>162</c:v>
                </c:pt>
                <c:pt idx="285">
                  <c:v>162.5</c:v>
                </c:pt>
                <c:pt idx="286">
                  <c:v>163</c:v>
                </c:pt>
                <c:pt idx="287">
                  <c:v>163.5</c:v>
                </c:pt>
                <c:pt idx="288">
                  <c:v>164</c:v>
                </c:pt>
                <c:pt idx="289">
                  <c:v>164.5</c:v>
                </c:pt>
                <c:pt idx="290">
                  <c:v>165</c:v>
                </c:pt>
                <c:pt idx="291">
                  <c:v>165.5</c:v>
                </c:pt>
                <c:pt idx="292">
                  <c:v>166</c:v>
                </c:pt>
                <c:pt idx="293">
                  <c:v>166.5</c:v>
                </c:pt>
                <c:pt idx="294">
                  <c:v>167</c:v>
                </c:pt>
                <c:pt idx="295">
                  <c:v>167.5</c:v>
                </c:pt>
                <c:pt idx="296">
                  <c:v>168</c:v>
                </c:pt>
                <c:pt idx="297">
                  <c:v>168.5</c:v>
                </c:pt>
                <c:pt idx="298">
                  <c:v>169</c:v>
                </c:pt>
                <c:pt idx="299">
                  <c:v>169.5</c:v>
                </c:pt>
                <c:pt idx="300">
                  <c:v>170</c:v>
                </c:pt>
                <c:pt idx="301">
                  <c:v>170.5</c:v>
                </c:pt>
                <c:pt idx="302">
                  <c:v>171</c:v>
                </c:pt>
                <c:pt idx="303">
                  <c:v>171.5</c:v>
                </c:pt>
                <c:pt idx="304">
                  <c:v>172</c:v>
                </c:pt>
                <c:pt idx="305">
                  <c:v>172.5</c:v>
                </c:pt>
                <c:pt idx="306">
                  <c:v>173</c:v>
                </c:pt>
                <c:pt idx="307">
                  <c:v>173.5</c:v>
                </c:pt>
                <c:pt idx="308">
                  <c:v>174</c:v>
                </c:pt>
                <c:pt idx="309">
                  <c:v>174.5</c:v>
                </c:pt>
                <c:pt idx="310">
                  <c:v>175</c:v>
                </c:pt>
                <c:pt idx="311">
                  <c:v>175.5</c:v>
                </c:pt>
                <c:pt idx="312">
                  <c:v>176</c:v>
                </c:pt>
                <c:pt idx="313">
                  <c:v>176.5</c:v>
                </c:pt>
                <c:pt idx="314">
                  <c:v>177</c:v>
                </c:pt>
                <c:pt idx="315">
                  <c:v>177.5</c:v>
                </c:pt>
                <c:pt idx="316">
                  <c:v>178</c:v>
                </c:pt>
                <c:pt idx="317">
                  <c:v>178.5</c:v>
                </c:pt>
                <c:pt idx="318">
                  <c:v>179</c:v>
                </c:pt>
                <c:pt idx="319">
                  <c:v>179.5</c:v>
                </c:pt>
                <c:pt idx="320">
                  <c:v>180</c:v>
                </c:pt>
                <c:pt idx="321">
                  <c:v>180.5</c:v>
                </c:pt>
                <c:pt idx="322">
                  <c:v>181</c:v>
                </c:pt>
                <c:pt idx="323">
                  <c:v>181.5</c:v>
                </c:pt>
                <c:pt idx="324">
                  <c:v>182</c:v>
                </c:pt>
                <c:pt idx="325">
                  <c:v>182.5</c:v>
                </c:pt>
                <c:pt idx="326">
                  <c:v>183</c:v>
                </c:pt>
                <c:pt idx="327">
                  <c:v>183.5</c:v>
                </c:pt>
                <c:pt idx="328">
                  <c:v>184</c:v>
                </c:pt>
                <c:pt idx="329">
                  <c:v>184.5</c:v>
                </c:pt>
                <c:pt idx="330">
                  <c:v>185</c:v>
                </c:pt>
                <c:pt idx="331">
                  <c:v>185.5</c:v>
                </c:pt>
                <c:pt idx="332">
                  <c:v>186</c:v>
                </c:pt>
                <c:pt idx="333">
                  <c:v>186.5</c:v>
                </c:pt>
                <c:pt idx="334">
                  <c:v>187</c:v>
                </c:pt>
                <c:pt idx="335">
                  <c:v>187.5</c:v>
                </c:pt>
                <c:pt idx="336">
                  <c:v>188</c:v>
                </c:pt>
                <c:pt idx="337">
                  <c:v>188.5</c:v>
                </c:pt>
                <c:pt idx="338">
                  <c:v>189</c:v>
                </c:pt>
                <c:pt idx="339">
                  <c:v>189.5</c:v>
                </c:pt>
                <c:pt idx="340">
                  <c:v>190</c:v>
                </c:pt>
                <c:pt idx="341">
                  <c:v>190.5</c:v>
                </c:pt>
                <c:pt idx="342">
                  <c:v>191</c:v>
                </c:pt>
                <c:pt idx="343">
                  <c:v>191.5</c:v>
                </c:pt>
                <c:pt idx="344">
                  <c:v>192</c:v>
                </c:pt>
                <c:pt idx="345">
                  <c:v>192.5</c:v>
                </c:pt>
                <c:pt idx="346">
                  <c:v>193</c:v>
                </c:pt>
                <c:pt idx="347">
                  <c:v>193.5</c:v>
                </c:pt>
                <c:pt idx="348">
                  <c:v>194</c:v>
                </c:pt>
                <c:pt idx="349">
                  <c:v>194.5</c:v>
                </c:pt>
                <c:pt idx="350">
                  <c:v>195</c:v>
                </c:pt>
                <c:pt idx="351">
                  <c:v>195.5</c:v>
                </c:pt>
                <c:pt idx="352">
                  <c:v>196</c:v>
                </c:pt>
                <c:pt idx="353">
                  <c:v>196.5</c:v>
                </c:pt>
                <c:pt idx="354">
                  <c:v>197</c:v>
                </c:pt>
                <c:pt idx="355">
                  <c:v>197.5</c:v>
                </c:pt>
                <c:pt idx="356">
                  <c:v>198</c:v>
                </c:pt>
                <c:pt idx="357">
                  <c:v>198.5</c:v>
                </c:pt>
                <c:pt idx="358">
                  <c:v>199</c:v>
                </c:pt>
                <c:pt idx="359">
                  <c:v>199.5</c:v>
                </c:pt>
                <c:pt idx="360">
                  <c:v>200</c:v>
                </c:pt>
                <c:pt idx="361">
                  <c:v>200.5</c:v>
                </c:pt>
                <c:pt idx="362">
                  <c:v>201</c:v>
                </c:pt>
                <c:pt idx="363">
                  <c:v>201.5</c:v>
                </c:pt>
                <c:pt idx="364">
                  <c:v>202</c:v>
                </c:pt>
                <c:pt idx="365">
                  <c:v>202.5</c:v>
                </c:pt>
                <c:pt idx="366">
                  <c:v>203</c:v>
                </c:pt>
                <c:pt idx="367">
                  <c:v>203.5</c:v>
                </c:pt>
                <c:pt idx="368">
                  <c:v>204</c:v>
                </c:pt>
                <c:pt idx="369">
                  <c:v>204.5</c:v>
                </c:pt>
                <c:pt idx="370">
                  <c:v>205</c:v>
                </c:pt>
                <c:pt idx="371">
                  <c:v>205.5</c:v>
                </c:pt>
                <c:pt idx="372">
                  <c:v>206</c:v>
                </c:pt>
                <c:pt idx="373">
                  <c:v>206.5</c:v>
                </c:pt>
                <c:pt idx="374">
                  <c:v>207</c:v>
                </c:pt>
                <c:pt idx="375">
                  <c:v>207.5</c:v>
                </c:pt>
                <c:pt idx="376">
                  <c:v>208</c:v>
                </c:pt>
                <c:pt idx="377">
                  <c:v>208.5</c:v>
                </c:pt>
                <c:pt idx="378">
                  <c:v>209</c:v>
                </c:pt>
                <c:pt idx="379">
                  <c:v>209.5</c:v>
                </c:pt>
                <c:pt idx="380">
                  <c:v>210</c:v>
                </c:pt>
                <c:pt idx="381">
                  <c:v>210.5</c:v>
                </c:pt>
                <c:pt idx="382">
                  <c:v>211</c:v>
                </c:pt>
                <c:pt idx="383">
                  <c:v>211.5</c:v>
                </c:pt>
                <c:pt idx="384">
                  <c:v>212</c:v>
                </c:pt>
                <c:pt idx="385">
                  <c:v>212.5</c:v>
                </c:pt>
                <c:pt idx="386">
                  <c:v>213</c:v>
                </c:pt>
                <c:pt idx="387">
                  <c:v>213.5</c:v>
                </c:pt>
                <c:pt idx="388">
                  <c:v>214</c:v>
                </c:pt>
                <c:pt idx="389">
                  <c:v>214.5</c:v>
                </c:pt>
                <c:pt idx="390">
                  <c:v>215</c:v>
                </c:pt>
                <c:pt idx="391">
                  <c:v>215.5</c:v>
                </c:pt>
                <c:pt idx="392">
                  <c:v>216</c:v>
                </c:pt>
                <c:pt idx="393">
                  <c:v>216.5</c:v>
                </c:pt>
                <c:pt idx="394">
                  <c:v>217</c:v>
                </c:pt>
                <c:pt idx="395">
                  <c:v>217.5</c:v>
                </c:pt>
                <c:pt idx="396">
                  <c:v>218</c:v>
                </c:pt>
                <c:pt idx="397">
                  <c:v>218.5</c:v>
                </c:pt>
                <c:pt idx="398">
                  <c:v>219</c:v>
                </c:pt>
                <c:pt idx="399">
                  <c:v>219.5</c:v>
                </c:pt>
                <c:pt idx="400">
                  <c:v>220</c:v>
                </c:pt>
                <c:pt idx="401">
                  <c:v>220.5</c:v>
                </c:pt>
                <c:pt idx="402">
                  <c:v>221</c:v>
                </c:pt>
                <c:pt idx="403">
                  <c:v>221.5</c:v>
                </c:pt>
                <c:pt idx="404">
                  <c:v>222</c:v>
                </c:pt>
                <c:pt idx="405">
                  <c:v>222.5</c:v>
                </c:pt>
                <c:pt idx="406">
                  <c:v>223</c:v>
                </c:pt>
                <c:pt idx="407">
                  <c:v>223.5</c:v>
                </c:pt>
                <c:pt idx="408">
                  <c:v>224</c:v>
                </c:pt>
                <c:pt idx="409">
                  <c:v>224.5</c:v>
                </c:pt>
                <c:pt idx="410">
                  <c:v>225</c:v>
                </c:pt>
                <c:pt idx="411">
                  <c:v>225.5</c:v>
                </c:pt>
                <c:pt idx="412">
                  <c:v>226</c:v>
                </c:pt>
                <c:pt idx="413">
                  <c:v>226.5</c:v>
                </c:pt>
                <c:pt idx="414">
                  <c:v>227</c:v>
                </c:pt>
                <c:pt idx="415">
                  <c:v>227.5</c:v>
                </c:pt>
                <c:pt idx="416">
                  <c:v>228</c:v>
                </c:pt>
                <c:pt idx="417">
                  <c:v>228.5</c:v>
                </c:pt>
                <c:pt idx="418">
                  <c:v>229</c:v>
                </c:pt>
                <c:pt idx="419">
                  <c:v>229.5</c:v>
                </c:pt>
                <c:pt idx="420">
                  <c:v>230</c:v>
                </c:pt>
                <c:pt idx="421">
                  <c:v>230.5</c:v>
                </c:pt>
                <c:pt idx="422">
                  <c:v>231</c:v>
                </c:pt>
                <c:pt idx="423">
                  <c:v>231.5</c:v>
                </c:pt>
                <c:pt idx="424">
                  <c:v>232</c:v>
                </c:pt>
                <c:pt idx="425">
                  <c:v>232.5</c:v>
                </c:pt>
                <c:pt idx="426">
                  <c:v>233</c:v>
                </c:pt>
                <c:pt idx="427">
                  <c:v>233.5</c:v>
                </c:pt>
                <c:pt idx="428">
                  <c:v>234</c:v>
                </c:pt>
                <c:pt idx="429">
                  <c:v>234.5</c:v>
                </c:pt>
                <c:pt idx="430">
                  <c:v>235</c:v>
                </c:pt>
                <c:pt idx="431">
                  <c:v>235.5</c:v>
                </c:pt>
                <c:pt idx="432">
                  <c:v>236</c:v>
                </c:pt>
                <c:pt idx="433">
                  <c:v>236.5</c:v>
                </c:pt>
                <c:pt idx="434">
                  <c:v>237</c:v>
                </c:pt>
                <c:pt idx="435">
                  <c:v>237.5</c:v>
                </c:pt>
                <c:pt idx="436">
                  <c:v>238</c:v>
                </c:pt>
                <c:pt idx="437">
                  <c:v>238.5</c:v>
                </c:pt>
                <c:pt idx="438">
                  <c:v>239</c:v>
                </c:pt>
                <c:pt idx="439">
                  <c:v>239.5</c:v>
                </c:pt>
                <c:pt idx="440">
                  <c:v>240</c:v>
                </c:pt>
                <c:pt idx="441">
                  <c:v>240.5</c:v>
                </c:pt>
                <c:pt idx="442">
                  <c:v>241</c:v>
                </c:pt>
                <c:pt idx="443">
                  <c:v>241.5</c:v>
                </c:pt>
                <c:pt idx="444">
                  <c:v>242</c:v>
                </c:pt>
                <c:pt idx="445">
                  <c:v>242.5</c:v>
                </c:pt>
                <c:pt idx="446">
                  <c:v>243</c:v>
                </c:pt>
                <c:pt idx="447">
                  <c:v>243.5</c:v>
                </c:pt>
                <c:pt idx="448">
                  <c:v>244</c:v>
                </c:pt>
                <c:pt idx="449">
                  <c:v>244.5</c:v>
                </c:pt>
                <c:pt idx="450">
                  <c:v>245</c:v>
                </c:pt>
                <c:pt idx="451">
                  <c:v>245.5</c:v>
                </c:pt>
                <c:pt idx="452">
                  <c:v>246</c:v>
                </c:pt>
                <c:pt idx="453">
                  <c:v>246.5</c:v>
                </c:pt>
                <c:pt idx="454">
                  <c:v>247</c:v>
                </c:pt>
                <c:pt idx="455">
                  <c:v>247.5</c:v>
                </c:pt>
                <c:pt idx="456">
                  <c:v>248</c:v>
                </c:pt>
                <c:pt idx="457">
                  <c:v>248.5</c:v>
                </c:pt>
                <c:pt idx="458">
                  <c:v>249</c:v>
                </c:pt>
                <c:pt idx="459">
                  <c:v>249.5</c:v>
                </c:pt>
                <c:pt idx="460">
                  <c:v>250</c:v>
                </c:pt>
                <c:pt idx="461">
                  <c:v>250.5</c:v>
                </c:pt>
                <c:pt idx="462">
                  <c:v>251</c:v>
                </c:pt>
                <c:pt idx="463">
                  <c:v>251.5</c:v>
                </c:pt>
                <c:pt idx="464">
                  <c:v>252</c:v>
                </c:pt>
                <c:pt idx="465">
                  <c:v>252.5</c:v>
                </c:pt>
                <c:pt idx="466">
                  <c:v>253</c:v>
                </c:pt>
                <c:pt idx="467">
                  <c:v>253.5</c:v>
                </c:pt>
                <c:pt idx="468">
                  <c:v>254</c:v>
                </c:pt>
                <c:pt idx="469">
                  <c:v>254.5</c:v>
                </c:pt>
                <c:pt idx="470">
                  <c:v>255</c:v>
                </c:pt>
                <c:pt idx="471">
                  <c:v>255.5</c:v>
                </c:pt>
                <c:pt idx="472">
                  <c:v>256</c:v>
                </c:pt>
                <c:pt idx="473">
                  <c:v>256.5</c:v>
                </c:pt>
                <c:pt idx="474">
                  <c:v>257</c:v>
                </c:pt>
                <c:pt idx="475">
                  <c:v>257.5</c:v>
                </c:pt>
                <c:pt idx="476">
                  <c:v>258</c:v>
                </c:pt>
                <c:pt idx="477">
                  <c:v>258.5</c:v>
                </c:pt>
                <c:pt idx="478">
                  <c:v>259</c:v>
                </c:pt>
                <c:pt idx="479">
                  <c:v>259.5</c:v>
                </c:pt>
                <c:pt idx="480">
                  <c:v>260</c:v>
                </c:pt>
                <c:pt idx="481">
                  <c:v>260.5</c:v>
                </c:pt>
                <c:pt idx="482">
                  <c:v>261</c:v>
                </c:pt>
                <c:pt idx="483">
                  <c:v>261.5</c:v>
                </c:pt>
                <c:pt idx="484">
                  <c:v>262</c:v>
                </c:pt>
                <c:pt idx="485">
                  <c:v>262.5</c:v>
                </c:pt>
                <c:pt idx="486">
                  <c:v>263</c:v>
                </c:pt>
                <c:pt idx="487">
                  <c:v>263.5</c:v>
                </c:pt>
                <c:pt idx="488">
                  <c:v>264</c:v>
                </c:pt>
                <c:pt idx="489">
                  <c:v>264.5</c:v>
                </c:pt>
                <c:pt idx="490">
                  <c:v>265</c:v>
                </c:pt>
                <c:pt idx="491">
                  <c:v>265.5</c:v>
                </c:pt>
                <c:pt idx="492">
                  <c:v>266</c:v>
                </c:pt>
                <c:pt idx="493">
                  <c:v>266.5</c:v>
                </c:pt>
                <c:pt idx="494">
                  <c:v>267</c:v>
                </c:pt>
                <c:pt idx="495">
                  <c:v>267.5</c:v>
                </c:pt>
                <c:pt idx="496">
                  <c:v>268</c:v>
                </c:pt>
                <c:pt idx="497">
                  <c:v>268.5</c:v>
                </c:pt>
                <c:pt idx="498">
                  <c:v>269</c:v>
                </c:pt>
                <c:pt idx="499">
                  <c:v>269.5</c:v>
                </c:pt>
                <c:pt idx="500">
                  <c:v>270</c:v>
                </c:pt>
                <c:pt idx="501">
                  <c:v>270.5</c:v>
                </c:pt>
                <c:pt idx="502">
                  <c:v>271</c:v>
                </c:pt>
                <c:pt idx="503">
                  <c:v>271.5</c:v>
                </c:pt>
                <c:pt idx="504">
                  <c:v>272</c:v>
                </c:pt>
                <c:pt idx="505">
                  <c:v>272.5</c:v>
                </c:pt>
                <c:pt idx="506">
                  <c:v>273</c:v>
                </c:pt>
                <c:pt idx="507">
                  <c:v>273.5</c:v>
                </c:pt>
                <c:pt idx="508">
                  <c:v>274</c:v>
                </c:pt>
                <c:pt idx="509">
                  <c:v>274.5</c:v>
                </c:pt>
                <c:pt idx="510">
                  <c:v>275</c:v>
                </c:pt>
                <c:pt idx="511">
                  <c:v>275.5</c:v>
                </c:pt>
                <c:pt idx="512">
                  <c:v>276</c:v>
                </c:pt>
                <c:pt idx="513">
                  <c:v>276.5</c:v>
                </c:pt>
                <c:pt idx="514">
                  <c:v>277</c:v>
                </c:pt>
                <c:pt idx="515">
                  <c:v>277.5</c:v>
                </c:pt>
                <c:pt idx="516">
                  <c:v>278</c:v>
                </c:pt>
                <c:pt idx="517">
                  <c:v>278.5</c:v>
                </c:pt>
                <c:pt idx="518">
                  <c:v>279</c:v>
                </c:pt>
                <c:pt idx="519">
                  <c:v>279.5</c:v>
                </c:pt>
                <c:pt idx="520">
                  <c:v>280</c:v>
                </c:pt>
                <c:pt idx="521">
                  <c:v>280.5</c:v>
                </c:pt>
                <c:pt idx="522">
                  <c:v>281</c:v>
                </c:pt>
                <c:pt idx="523">
                  <c:v>281.5</c:v>
                </c:pt>
                <c:pt idx="524">
                  <c:v>282</c:v>
                </c:pt>
                <c:pt idx="525">
                  <c:v>282.5</c:v>
                </c:pt>
                <c:pt idx="526">
                  <c:v>283</c:v>
                </c:pt>
                <c:pt idx="527">
                  <c:v>283.5</c:v>
                </c:pt>
                <c:pt idx="528">
                  <c:v>284</c:v>
                </c:pt>
                <c:pt idx="529">
                  <c:v>284.5</c:v>
                </c:pt>
                <c:pt idx="530">
                  <c:v>285</c:v>
                </c:pt>
                <c:pt idx="531">
                  <c:v>285.5</c:v>
                </c:pt>
                <c:pt idx="532">
                  <c:v>286</c:v>
                </c:pt>
                <c:pt idx="533">
                  <c:v>286.5</c:v>
                </c:pt>
                <c:pt idx="534">
                  <c:v>287</c:v>
                </c:pt>
                <c:pt idx="535">
                  <c:v>287.5</c:v>
                </c:pt>
                <c:pt idx="536">
                  <c:v>288</c:v>
                </c:pt>
                <c:pt idx="537">
                  <c:v>288.5</c:v>
                </c:pt>
                <c:pt idx="538">
                  <c:v>289</c:v>
                </c:pt>
                <c:pt idx="539">
                  <c:v>289.5</c:v>
                </c:pt>
                <c:pt idx="540">
                  <c:v>290</c:v>
                </c:pt>
                <c:pt idx="541">
                  <c:v>290.5</c:v>
                </c:pt>
                <c:pt idx="542">
                  <c:v>291</c:v>
                </c:pt>
                <c:pt idx="543">
                  <c:v>291.5</c:v>
                </c:pt>
                <c:pt idx="544">
                  <c:v>292</c:v>
                </c:pt>
                <c:pt idx="545">
                  <c:v>292.5</c:v>
                </c:pt>
                <c:pt idx="546">
                  <c:v>293</c:v>
                </c:pt>
                <c:pt idx="547">
                  <c:v>293.5</c:v>
                </c:pt>
                <c:pt idx="548">
                  <c:v>294</c:v>
                </c:pt>
                <c:pt idx="549">
                  <c:v>294.5</c:v>
                </c:pt>
                <c:pt idx="550">
                  <c:v>295</c:v>
                </c:pt>
                <c:pt idx="551">
                  <c:v>295.5</c:v>
                </c:pt>
                <c:pt idx="552">
                  <c:v>296</c:v>
                </c:pt>
                <c:pt idx="553">
                  <c:v>296.5</c:v>
                </c:pt>
                <c:pt idx="554">
                  <c:v>297</c:v>
                </c:pt>
                <c:pt idx="555">
                  <c:v>297.5</c:v>
                </c:pt>
                <c:pt idx="556">
                  <c:v>298</c:v>
                </c:pt>
                <c:pt idx="557">
                  <c:v>298.5</c:v>
                </c:pt>
                <c:pt idx="558">
                  <c:v>299</c:v>
                </c:pt>
                <c:pt idx="559">
                  <c:v>299.5</c:v>
                </c:pt>
                <c:pt idx="560">
                  <c:v>300</c:v>
                </c:pt>
                <c:pt idx="561">
                  <c:v>300.5</c:v>
                </c:pt>
                <c:pt idx="562">
                  <c:v>301</c:v>
                </c:pt>
                <c:pt idx="563">
                  <c:v>301.5</c:v>
                </c:pt>
                <c:pt idx="564">
                  <c:v>302</c:v>
                </c:pt>
                <c:pt idx="565">
                  <c:v>302.5</c:v>
                </c:pt>
                <c:pt idx="566">
                  <c:v>303</c:v>
                </c:pt>
                <c:pt idx="567">
                  <c:v>303.5</c:v>
                </c:pt>
                <c:pt idx="568">
                  <c:v>304</c:v>
                </c:pt>
                <c:pt idx="569">
                  <c:v>304.5</c:v>
                </c:pt>
                <c:pt idx="570">
                  <c:v>305</c:v>
                </c:pt>
                <c:pt idx="571">
                  <c:v>305.5</c:v>
                </c:pt>
                <c:pt idx="572">
                  <c:v>306</c:v>
                </c:pt>
                <c:pt idx="573">
                  <c:v>306.5</c:v>
                </c:pt>
                <c:pt idx="574">
                  <c:v>307</c:v>
                </c:pt>
                <c:pt idx="575">
                  <c:v>307.5</c:v>
                </c:pt>
                <c:pt idx="576">
                  <c:v>308</c:v>
                </c:pt>
                <c:pt idx="577">
                  <c:v>308.5</c:v>
                </c:pt>
                <c:pt idx="578">
                  <c:v>309</c:v>
                </c:pt>
                <c:pt idx="579">
                  <c:v>309.5</c:v>
                </c:pt>
                <c:pt idx="580">
                  <c:v>310</c:v>
                </c:pt>
                <c:pt idx="581">
                  <c:v>310.5</c:v>
                </c:pt>
                <c:pt idx="582">
                  <c:v>311</c:v>
                </c:pt>
                <c:pt idx="583">
                  <c:v>311.5</c:v>
                </c:pt>
                <c:pt idx="584">
                  <c:v>312</c:v>
                </c:pt>
                <c:pt idx="585">
                  <c:v>312.5</c:v>
                </c:pt>
                <c:pt idx="586">
                  <c:v>313</c:v>
                </c:pt>
                <c:pt idx="587">
                  <c:v>313.5</c:v>
                </c:pt>
                <c:pt idx="588">
                  <c:v>314</c:v>
                </c:pt>
                <c:pt idx="589">
                  <c:v>314.5</c:v>
                </c:pt>
                <c:pt idx="590">
                  <c:v>315</c:v>
                </c:pt>
                <c:pt idx="591">
                  <c:v>315.5</c:v>
                </c:pt>
                <c:pt idx="592">
                  <c:v>316</c:v>
                </c:pt>
                <c:pt idx="593">
                  <c:v>316.5</c:v>
                </c:pt>
                <c:pt idx="594">
                  <c:v>317</c:v>
                </c:pt>
                <c:pt idx="595">
                  <c:v>317.5</c:v>
                </c:pt>
                <c:pt idx="596">
                  <c:v>318</c:v>
                </c:pt>
                <c:pt idx="597">
                  <c:v>318.5</c:v>
                </c:pt>
                <c:pt idx="598">
                  <c:v>319</c:v>
                </c:pt>
                <c:pt idx="599">
                  <c:v>319.5</c:v>
                </c:pt>
                <c:pt idx="600">
                  <c:v>320</c:v>
                </c:pt>
                <c:pt idx="601">
                  <c:v>320.5</c:v>
                </c:pt>
                <c:pt idx="602">
                  <c:v>321</c:v>
                </c:pt>
                <c:pt idx="603">
                  <c:v>321.5</c:v>
                </c:pt>
                <c:pt idx="604">
                  <c:v>322</c:v>
                </c:pt>
                <c:pt idx="605">
                  <c:v>322.5</c:v>
                </c:pt>
                <c:pt idx="606">
                  <c:v>323</c:v>
                </c:pt>
                <c:pt idx="607">
                  <c:v>323.5</c:v>
                </c:pt>
                <c:pt idx="608">
                  <c:v>324</c:v>
                </c:pt>
                <c:pt idx="609">
                  <c:v>324.5</c:v>
                </c:pt>
                <c:pt idx="610">
                  <c:v>325</c:v>
                </c:pt>
                <c:pt idx="611">
                  <c:v>325.5</c:v>
                </c:pt>
                <c:pt idx="612">
                  <c:v>326</c:v>
                </c:pt>
                <c:pt idx="613">
                  <c:v>326.5</c:v>
                </c:pt>
                <c:pt idx="614">
                  <c:v>327</c:v>
                </c:pt>
                <c:pt idx="615">
                  <c:v>327.5</c:v>
                </c:pt>
                <c:pt idx="616">
                  <c:v>328</c:v>
                </c:pt>
                <c:pt idx="617">
                  <c:v>328.5</c:v>
                </c:pt>
                <c:pt idx="618">
                  <c:v>329</c:v>
                </c:pt>
                <c:pt idx="619">
                  <c:v>329.5</c:v>
                </c:pt>
                <c:pt idx="620">
                  <c:v>330</c:v>
                </c:pt>
                <c:pt idx="621">
                  <c:v>330.5</c:v>
                </c:pt>
                <c:pt idx="622">
                  <c:v>331</c:v>
                </c:pt>
                <c:pt idx="623">
                  <c:v>331.5</c:v>
                </c:pt>
                <c:pt idx="624">
                  <c:v>332</c:v>
                </c:pt>
                <c:pt idx="625">
                  <c:v>332.5</c:v>
                </c:pt>
                <c:pt idx="626">
                  <c:v>333</c:v>
                </c:pt>
                <c:pt idx="627">
                  <c:v>333.5</c:v>
                </c:pt>
                <c:pt idx="628">
                  <c:v>334</c:v>
                </c:pt>
                <c:pt idx="629">
                  <c:v>334.5</c:v>
                </c:pt>
                <c:pt idx="630">
                  <c:v>335</c:v>
                </c:pt>
                <c:pt idx="631">
                  <c:v>335.5</c:v>
                </c:pt>
                <c:pt idx="632">
                  <c:v>336</c:v>
                </c:pt>
                <c:pt idx="633">
                  <c:v>336.5</c:v>
                </c:pt>
                <c:pt idx="634">
                  <c:v>337</c:v>
                </c:pt>
                <c:pt idx="635">
                  <c:v>337.5</c:v>
                </c:pt>
                <c:pt idx="636">
                  <c:v>338</c:v>
                </c:pt>
                <c:pt idx="637">
                  <c:v>338.5</c:v>
                </c:pt>
                <c:pt idx="638">
                  <c:v>339</c:v>
                </c:pt>
                <c:pt idx="639">
                  <c:v>339.5</c:v>
                </c:pt>
                <c:pt idx="640">
                  <c:v>340</c:v>
                </c:pt>
                <c:pt idx="641">
                  <c:v>340.5</c:v>
                </c:pt>
                <c:pt idx="642">
                  <c:v>341</c:v>
                </c:pt>
                <c:pt idx="643">
                  <c:v>341.5</c:v>
                </c:pt>
                <c:pt idx="644">
                  <c:v>342</c:v>
                </c:pt>
                <c:pt idx="645">
                  <c:v>342.5</c:v>
                </c:pt>
                <c:pt idx="646">
                  <c:v>343</c:v>
                </c:pt>
                <c:pt idx="647">
                  <c:v>343.5</c:v>
                </c:pt>
                <c:pt idx="648">
                  <c:v>344</c:v>
                </c:pt>
                <c:pt idx="649">
                  <c:v>344.5</c:v>
                </c:pt>
                <c:pt idx="650">
                  <c:v>345</c:v>
                </c:pt>
                <c:pt idx="651">
                  <c:v>345.5</c:v>
                </c:pt>
                <c:pt idx="652">
                  <c:v>346</c:v>
                </c:pt>
                <c:pt idx="653">
                  <c:v>346.5</c:v>
                </c:pt>
                <c:pt idx="654">
                  <c:v>347</c:v>
                </c:pt>
                <c:pt idx="655">
                  <c:v>347.5</c:v>
                </c:pt>
                <c:pt idx="656">
                  <c:v>348</c:v>
                </c:pt>
                <c:pt idx="657">
                  <c:v>348.5</c:v>
                </c:pt>
                <c:pt idx="658">
                  <c:v>349</c:v>
                </c:pt>
                <c:pt idx="659">
                  <c:v>349.5</c:v>
                </c:pt>
                <c:pt idx="660">
                  <c:v>350</c:v>
                </c:pt>
              </c:numCache>
            </c:numRef>
          </c:xVal>
          <c:yVal>
            <c:numRef>
              <c:f>'確認 Graph(Vin)'!$E$5:$E$665</c:f>
              <c:numCache>
                <c:formatCode>General</c:formatCode>
                <c:ptCount val="661"/>
                <c:pt idx="0">
                  <c:v>1.5521199589895089</c:v>
                </c:pt>
                <c:pt idx="1">
                  <c:v>1.6822555312216263</c:v>
                </c:pt>
                <c:pt idx="2">
                  <c:v>1.8180983030367051</c:v>
                </c:pt>
                <c:pt idx="3">
                  <c:v>1.9598945884632375</c:v>
                </c:pt>
                <c:pt idx="4">
                  <c:v>2.107906019517698</c:v>
                </c:pt>
                <c:pt idx="5">
                  <c:v>2.2624105137035877</c:v>
                </c:pt>
                <c:pt idx="6">
                  <c:v>2.4237032974131032</c:v>
                </c:pt>
                <c:pt idx="7">
                  <c:v>2.5920979850612214</c:v>
                </c:pt>
                <c:pt idx="8">
                  <c:v>2.7679277126583264</c:v>
                </c:pt>
                <c:pt idx="9">
                  <c:v>2.951546323045652</c:v>
                </c:pt>
                <c:pt idx="10">
                  <c:v>3.1433295980855567</c:v>
                </c:pt>
                <c:pt idx="11">
                  <c:v>3.3436765306024947</c:v>
                </c:pt>
                <c:pt idx="12">
                  <c:v>3.5530106256700544</c:v>
                </c:pt>
                <c:pt idx="13">
                  <c:v>3.7717812167621072</c:v>
                </c:pt>
                <c:pt idx="14">
                  <c:v>4.0004647771208202</c:v>
                </c:pt>
                <c:pt idx="15">
                  <c:v>4.2395662001826953</c:v>
                </c:pt>
                <c:pt idx="16">
                  <c:v>4.4896200147334211</c:v>
                </c:pt>
                <c:pt idx="17">
                  <c:v>4.7511914902549073</c:v>
                </c:pt>
                <c:pt idx="18">
                  <c:v>5.0248775752315904</c:v>
                </c:pt>
                <c:pt idx="19">
                  <c:v>5.3113075954612983</c:v>
                </c:pt>
                <c:pt idx="20">
                  <c:v>5.6111436200405587</c:v>
                </c:pt>
                <c:pt idx="21">
                  <c:v>5.9250803789404038</c:v>
                </c:pt>
                <c:pt idx="22">
                  <c:v>6.2538445871389099</c:v>
                </c:pt>
                <c:pt idx="23">
                  <c:v>6.5981934952354226</c:v>
                </c:pt>
                <c:pt idx="24">
                  <c:v>6.9589124443993535</c:v>
                </c:pt>
                <c:pt idx="25">
                  <c:v>7.3368111534887168</c:v>
                </c:pt>
                <c:pt idx="26">
                  <c:v>7.7327184074286439</c:v>
                </c:pt>
                <c:pt idx="27">
                  <c:v>8.1474747480026775</c:v>
                </c:pt>
                <c:pt idx="28">
                  <c:v>8.5819226912038307</c:v>
                </c:pt>
                <c:pt idx="29">
                  <c:v>9.0368939103408206</c:v>
                </c:pt>
                <c:pt idx="30">
                  <c:v>9.5131927339019704</c:v>
                </c:pt>
                <c:pt idx="31">
                  <c:v>10.011575216834707</c:v>
                </c:pt>
                <c:pt idx="32">
                  <c:v>10.532722961952462</c:v>
                </c:pt>
                <c:pt idx="33">
                  <c:v>11.077210807998942</c:v>
                </c:pt>
                <c:pt idx="34">
                  <c:v>11.645467482285165</c:v>
                </c:pt>
                <c:pt idx="35">
                  <c:v>12.237728366751407</c:v>
                </c:pt>
                <c:pt idx="36">
                  <c:v>12.853979684528626</c:v>
                </c:pt>
                <c:pt idx="37">
                  <c:v>13.493893727870519</c:v>
                </c:pt>
                <c:pt idx="38">
                  <c:v>14.156755275605281</c:v>
                </c:pt>
                <c:pt idx="39">
                  <c:v>14.841380152388489</c:v>
                </c:pt>
                <c:pt idx="40">
                  <c:v>15.546028022531457</c:v>
                </c:pt>
                <c:pt idx="41">
                  <c:v>16.268313026937804</c:v>
                </c:pt>
                <c:pt idx="42">
                  <c:v>17.005117755074675</c:v>
                </c:pt>
                <c:pt idx="43">
                  <c:v>17.752518205634694</c:v>
                </c:pt>
                <c:pt idx="44">
                  <c:v>18.505729618192003</c:v>
                </c:pt>
                <c:pt idx="45">
                  <c:v>19.259084984838818</c:v>
                </c:pt>
                <c:pt idx="46">
                  <c:v>20.006059137719522</c:v>
                </c:pt>
                <c:pt idx="47">
                  <c:v>20.739350887612297</c:v>
                </c:pt>
                <c:pt idx="48">
                  <c:v>21.451033077777165</c:v>
                </c:pt>
                <c:pt idx="49">
                  <c:v>22.132775123868203</c:v>
                </c:pt>
                <c:pt idx="50">
                  <c:v>22.776134602486113</c:v>
                </c:pt>
                <c:pt idx="51">
                  <c:v>23.372904413502408</c:v>
                </c:pt>
                <c:pt idx="52">
                  <c:v>23.915491496975466</c:v>
                </c:pt>
                <c:pt idx="53">
                  <c:v>24.397294238689259</c:v>
                </c:pt>
                <c:pt idx="54">
                  <c:v>24.813040943344031</c:v>
                </c:pt>
                <c:pt idx="55">
                  <c:v>25.159052933011484</c:v>
                </c:pt>
                <c:pt idx="56">
                  <c:v>25.433403494143679</c:v>
                </c:pt>
                <c:pt idx="57">
                  <c:v>25.635956921985997</c:v>
                </c:pt>
                <c:pt idx="58">
                  <c:v>25.768287680244903</c:v>
                </c:pt>
                <c:pt idx="59">
                  <c:v>25.833494860085629</c:v>
                </c:pt>
                <c:pt idx="60">
                  <c:v>25.835938640835721</c:v>
                </c:pt>
                <c:pt idx="61">
                  <c:v>25.780931453978621</c:v>
                </c:pt>
                <c:pt idx="62">
                  <c:v>25.674416717510983</c:v>
                </c:pt>
                <c:pt idx="63">
                  <c:v>25.522663397591693</c:v>
                </c:pt>
                <c:pt idx="64">
                  <c:v>25.331997126466483</c:v>
                </c:pt>
                <c:pt idx="65">
                  <c:v>25.108580149639842</c:v>
                </c:pt>
                <c:pt idx="66">
                  <c:v>24.858244599665873</c:v>
                </c:pt>
                <c:pt idx="67">
                  <c:v>24.586377480901014</c:v>
                </c:pt>
                <c:pt idx="68">
                  <c:v>24.297851657129026</c:v>
                </c:pt>
                <c:pt idx="69">
                  <c:v>23.996994950307769</c:v>
                </c:pt>
                <c:pt idx="70">
                  <c:v>23.687588804477574</c:v>
                </c:pt>
                <c:pt idx="71">
                  <c:v>23.372888374723622</c:v>
                </c:pt>
                <c:pt idx="72">
                  <c:v>23.055656927468185</c:v>
                </c:pt>
                <c:pt idx="73">
                  <c:v>22.738208736467616</c:v>
                </c:pt>
                <c:pt idx="74">
                  <c:v>22.422455986762753</c:v>
                </c:pt>
                <c:pt idx="75">
                  <c:v>22.109956410960933</c:v>
                </c:pt>
                <c:pt idx="76">
                  <c:v>21.801959407558062</c:v>
                </c:pt>
                <c:pt idx="77">
                  <c:v>21.499449209304306</c:v>
                </c:pt>
                <c:pt idx="78">
                  <c:v>21.203184291253116</c:v>
                </c:pt>
                <c:pt idx="79">
                  <c:v>20.913732659041461</c:v>
                </c:pt>
                <c:pt idx="80">
                  <c:v>20.631502969596205</c:v>
                </c:pt>
                <c:pt idx="81">
                  <c:v>20.35677163986437</c:v>
                </c:pt>
                <c:pt idx="82">
                  <c:v>20.089706221821462</c:v>
                </c:pt>
                <c:pt idx="83">
                  <c:v>19.830385386699938</c:v>
                </c:pt>
                <c:pt idx="84">
                  <c:v>19.578815886063886</c:v>
                </c:pt>
                <c:pt idx="85">
                  <c:v>19.334946855661329</c:v>
                </c:pt>
                <c:pt idx="86">
                  <c:v>19.098681809905756</c:v>
                </c:pt>
                <c:pt idx="87">
                  <c:v>18.869888647469288</c:v>
                </c:pt>
                <c:pt idx="88">
                  <c:v>18.64840795669075</c:v>
                </c:pt>
                <c:pt idx="89">
                  <c:v>18.434059876543749</c:v>
                </c:pt>
                <c:pt idx="90">
                  <c:v>18.226649736811794</c:v>
                </c:pt>
                <c:pt idx="91">
                  <c:v>18.025972671081167</c:v>
                </c:pt>
                <c:pt idx="92">
                  <c:v>17.831817368816964</c:v>
                </c:pt>
                <c:pt idx="93">
                  <c:v>17.643969108379896</c:v>
                </c:pt>
                <c:pt idx="94">
                  <c:v>17.462212191376818</c:v>
                </c:pt>
                <c:pt idx="95">
                  <c:v>17.28633188007559</c:v>
                </c:pt>
                <c:pt idx="96">
                  <c:v>17.11611592353168</c:v>
                </c:pt>
                <c:pt idx="97">
                  <c:v>16.951355744311869</c:v>
                </c:pt>
                <c:pt idx="98">
                  <c:v>16.791847345989744</c:v>
                </c:pt>
                <c:pt idx="99">
                  <c:v>16.637391991668881</c:v>
                </c:pt>
                <c:pt idx="100">
                  <c:v>16.487796695418897</c:v>
                </c:pt>
                <c:pt idx="101">
                  <c:v>16.342874561467188</c:v>
                </c:pt>
                <c:pt idx="102">
                  <c:v>16.202445000079113</c:v>
                </c:pt>
                <c:pt idx="103">
                  <c:v>16.066333844109923</c:v>
                </c:pt>
                <c:pt idx="104">
                  <c:v>15.934373386073853</c:v>
                </c:pt>
                <c:pt idx="105">
                  <c:v>15.80640235212193</c:v>
                </c:pt>
                <c:pt idx="106">
                  <c:v>15.682265826440664</c:v>
                </c:pt>
                <c:pt idx="107">
                  <c:v>15.561815137185926</c:v>
                </c:pt>
                <c:pt idx="108">
                  <c:v>15.444907713072324</c:v>
                </c:pt>
                <c:pt idx="109">
                  <c:v>15.331406918080484</c:v>
                </c:pt>
                <c:pt idx="110">
                  <c:v>15.221181870369561</c:v>
                </c:pt>
                <c:pt idx="111">
                  <c:v>15.114107250340629</c:v>
                </c:pt>
                <c:pt idx="112">
                  <c:v>15.010063101851944</c:v>
                </c:pt>
                <c:pt idx="113">
                  <c:v>14.908934629804619</c:v>
                </c:pt>
                <c:pt idx="114">
                  <c:v>14.810611996670891</c:v>
                </c:pt>
                <c:pt idx="115">
                  <c:v>14.714990120003959</c:v>
                </c:pt>
                <c:pt idx="116">
                  <c:v>14.621968472528721</c:v>
                </c:pt>
                <c:pt idx="117">
                  <c:v>14.531450886051669</c:v>
                </c:pt>
                <c:pt idx="118">
                  <c:v>14.443345360131705</c:v>
                </c:pt>
                <c:pt idx="119">
                  <c:v>14.357563876211202</c:v>
                </c:pt>
                <c:pt idx="120">
                  <c:v>14.274022217708934</c:v>
                </c:pt>
                <c:pt idx="121">
                  <c:v>14.192639796415936</c:v>
                </c:pt>
                <c:pt idx="122">
                  <c:v>14.113339485405367</c:v>
                </c:pt>
                <c:pt idx="123">
                  <c:v>14.036047458563202</c:v>
                </c:pt>
                <c:pt idx="124">
                  <c:v>13.96069303676299</c:v>
                </c:pt>
                <c:pt idx="125">
                  <c:v>13.887208540642185</c:v>
                </c:pt>
                <c:pt idx="126">
                  <c:v>13.815529149885599</c:v>
                </c:pt>
                <c:pt idx="127">
                  <c:v>13.745592768881927</c:v>
                </c:pt>
                <c:pt idx="128">
                  <c:v>13.677339898588736</c:v>
                </c:pt>
                <c:pt idx="129">
                  <c:v>13.610713514419345</c:v>
                </c:pt>
                <c:pt idx="130">
                  <c:v>13.545658949948889</c:v>
                </c:pt>
                <c:pt idx="131">
                  <c:v>13.482123786226424</c:v>
                </c:pt>
                <c:pt idx="132">
                  <c:v>13.420057746473423</c:v>
                </c:pt>
                <c:pt idx="133">
                  <c:v>13.359412595946162</c:v>
                </c:pt>
                <c:pt idx="134">
                  <c:v>13.300142046739145</c:v>
                </c:pt>
                <c:pt idx="135">
                  <c:v>13.242201667308674</c:v>
                </c:pt>
                <c:pt idx="136">
                  <c:v>13.185548796499235</c:v>
                </c:pt>
                <c:pt idx="137">
                  <c:v>13.130142461860123</c:v>
                </c:pt>
                <c:pt idx="138">
                  <c:v>13.075943302045815</c:v>
                </c:pt>
                <c:pt idx="139">
                  <c:v>13.022913493099781</c:v>
                </c:pt>
                <c:pt idx="140">
                  <c:v>12.971016678428848</c:v>
                </c:pt>
                <c:pt idx="141">
                  <c:v>12.920217902282337</c:v>
                </c:pt>
                <c:pt idx="142">
                  <c:v>12.87048354655782</c:v>
                </c:pt>
                <c:pt idx="143">
                  <c:v>12.821781270763102</c:v>
                </c:pt>
                <c:pt idx="144">
                  <c:v>12.774079954971457</c:v>
                </c:pt>
                <c:pt idx="145">
                  <c:v>12.727349645614865</c:v>
                </c:pt>
                <c:pt idx="146">
                  <c:v>12.681561503967293</c:v>
                </c:pt>
                <c:pt idx="147">
                  <c:v>12.636687757177343</c:v>
                </c:pt>
                <c:pt idx="148">
                  <c:v>12.592701651716586</c:v>
                </c:pt>
                <c:pt idx="149">
                  <c:v>12.549577409116697</c:v>
                </c:pt>
                <c:pt idx="150">
                  <c:v>12.507290183874961</c:v>
                </c:pt>
                <c:pt idx="151">
                  <c:v>12.465816023414165</c:v>
                </c:pt>
                <c:pt idx="152">
                  <c:v>12.425131829988729</c:v>
                </c:pt>
                <c:pt idx="153">
                  <c:v>12.385215324434698</c:v>
                </c:pt>
                <c:pt idx="154">
                  <c:v>12.346045011666803</c:v>
                </c:pt>
                <c:pt idx="155">
                  <c:v>12.307600147830923</c:v>
                </c:pt>
                <c:pt idx="156">
                  <c:v>12.269860709025215</c:v>
                </c:pt>
                <c:pt idx="157">
                  <c:v>12.232807361507954</c:v>
                </c:pt>
                <c:pt idx="158">
                  <c:v>12.196421433314617</c:v>
                </c:pt>
                <c:pt idx="159">
                  <c:v>12.160684887210838</c:v>
                </c:pt>
                <c:pt idx="160">
                  <c:v>12.125580294912018</c:v>
                </c:pt>
                <c:pt idx="161">
                  <c:v>12.091090812504151</c:v>
                </c:pt>
                <c:pt idx="162">
                  <c:v>12.057200157003871</c:v>
                </c:pt>
                <c:pt idx="163">
                  <c:v>12.023892583999332</c:v>
                </c:pt>
                <c:pt idx="164">
                  <c:v>11.991152866316568</c:v>
                </c:pt>
                <c:pt idx="165">
                  <c:v>11.958966273659076</c:v>
                </c:pt>
                <c:pt idx="166">
                  <c:v>11.927318553171244</c:v>
                </c:pt>
                <c:pt idx="167">
                  <c:v>11.896195910878889</c:v>
                </c:pt>
                <c:pt idx="168">
                  <c:v>11.865584993962727</c:v>
                </c:pt>
                <c:pt idx="169">
                  <c:v>11.835472873823099</c:v>
                </c:pt>
                <c:pt idx="170">
                  <c:v>11.805847029896304</c:v>
                </c:pt>
                <c:pt idx="171">
                  <c:v>11.776695334185382</c:v>
                </c:pt>
                <c:pt idx="172">
                  <c:v>11.748006036469826</c:v>
                </c:pt>
                <c:pt idx="173">
                  <c:v>11.719767750160898</c:v>
                </c:pt>
                <c:pt idx="174">
                  <c:v>11.691969438770878</c:v>
                </c:pt>
                <c:pt idx="175">
                  <c:v>11.664600402966281</c:v>
                </c:pt>
                <c:pt idx="176">
                  <c:v>11.637650268176726</c:v>
                </c:pt>
                <c:pt idx="177">
                  <c:v>11.61110897273257</c:v>
                </c:pt>
                <c:pt idx="178">
                  <c:v>11.584966756505922</c:v>
                </c:pt>
                <c:pt idx="179">
                  <c:v>11.55921415003092</c:v>
                </c:pt>
                <c:pt idx="180">
                  <c:v>11.533841964080501</c:v>
                </c:pt>
                <c:pt idx="181">
                  <c:v>11.508841279677995</c:v>
                </c:pt>
                <c:pt idx="182">
                  <c:v>11.484203438523044</c:v>
                </c:pt>
                <c:pt idx="183">
                  <c:v>11.459920033812514</c:v>
                </c:pt>
                <c:pt idx="184">
                  <c:v>11.435982901437805</c:v>
                </c:pt>
                <c:pt idx="185">
                  <c:v>11.412384111541233</c:v>
                </c:pt>
                <c:pt idx="186">
                  <c:v>11.389115960414841</c:v>
                </c:pt>
                <c:pt idx="187">
                  <c:v>11.366170962725899</c:v>
                </c:pt>
                <c:pt idx="188">
                  <c:v>11.343541844054158</c:v>
                </c:pt>
                <c:pt idx="189">
                  <c:v>11.321221533726725</c:v>
                </c:pt>
                <c:pt idx="190">
                  <c:v>11.299203157937015</c:v>
                </c:pt>
                <c:pt idx="191">
                  <c:v>11.27748003313509</c:v>
                </c:pt>
                <c:pt idx="192">
                  <c:v>11.256045659677126</c:v>
                </c:pt>
                <c:pt idx="193">
                  <c:v>11.234893715722542</c:v>
                </c:pt>
                <c:pt idx="194">
                  <c:v>11.214018051367827</c:v>
                </c:pt>
                <c:pt idx="195">
                  <c:v>11.193412683006494</c:v>
                </c:pt>
                <c:pt idx="196">
                  <c:v>11.173071787905466</c:v>
                </c:pt>
                <c:pt idx="197">
                  <c:v>11.152989698988206</c:v>
                </c:pt>
                <c:pt idx="198">
                  <c:v>11.133160899815824</c:v>
                </c:pt>
                <c:pt idx="199">
                  <c:v>11.113580019757455</c:v>
                </c:pt>
                <c:pt idx="200">
                  <c:v>11.094241829341877</c:v>
                </c:pt>
                <c:pt idx="201">
                  <c:v>11.075141235782585</c:v>
                </c:pt>
                <c:pt idx="202">
                  <c:v>11.056273278668911</c:v>
                </c:pt>
                <c:pt idx="203">
                  <c:v>11.03763312581623</c:v>
                </c:pt>
                <c:pt idx="204">
                  <c:v>11.019216069268513</c:v>
                </c:pt>
                <c:pt idx="205">
                  <c:v>11.001017521446858</c:v>
                </c:pt>
                <c:pt idx="206">
                  <c:v>10.983033011437909</c:v>
                </c:pt>
                <c:pt idx="207">
                  <c:v>10.965258181416379</c:v>
                </c:pt>
                <c:pt idx="208">
                  <c:v>10.947688783196135</c:v>
                </c:pt>
                <c:pt idx="209">
                  <c:v>10.930320674904573</c:v>
                </c:pt>
                <c:pt idx="210">
                  <c:v>10.913149817775256</c:v>
                </c:pt>
                <c:pt idx="211">
                  <c:v>10.896172273053997</c:v>
                </c:pt>
                <c:pt idx="212">
                  <c:v>10.879384199013804</c:v>
                </c:pt>
                <c:pt idx="213">
                  <c:v>10.862781848074333</c:v>
                </c:pt>
                <c:pt idx="214">
                  <c:v>10.84636156402164</c:v>
                </c:pt>
                <c:pt idx="215">
                  <c:v>10.830119779324239</c:v>
                </c:pt>
                <c:pt idx="216">
                  <c:v>10.814053012541674</c:v>
                </c:pt>
                <c:pt idx="217">
                  <c:v>10.798157865821942</c:v>
                </c:pt>
                <c:pt idx="218">
                  <c:v>10.782431022484282</c:v>
                </c:pt>
                <c:pt idx="219">
                  <c:v>10.766869244683997</c:v>
                </c:pt>
                <c:pt idx="220">
                  <c:v>10.751469371156128</c:v>
                </c:pt>
                <c:pt idx="221">
                  <c:v>10.736228315034953</c:v>
                </c:pt>
                <c:pt idx="222">
                  <c:v>10.721143061746336</c:v>
                </c:pt>
                <c:pt idx="223">
                  <c:v>10.706210666970192</c:v>
                </c:pt>
                <c:pt idx="224">
                  <c:v>10.691428254670408</c:v>
                </c:pt>
                <c:pt idx="225">
                  <c:v>10.676793015189585</c:v>
                </c:pt>
                <c:pt idx="226">
                  <c:v>10.662302203406254</c:v>
                </c:pt>
                <c:pt idx="227">
                  <c:v>10.64795313695214</c:v>
                </c:pt>
                <c:pt idx="228">
                  <c:v>10.633743194487302</c:v>
                </c:pt>
                <c:pt idx="229">
                  <c:v>10.619669814030917</c:v>
                </c:pt>
                <c:pt idx="230">
                  <c:v>10.605730491345735</c:v>
                </c:pt>
                <c:pt idx="231">
                  <c:v>10.591922778374165</c:v>
                </c:pt>
                <c:pt idx="232">
                  <c:v>10.578244281724098</c:v>
                </c:pt>
                <c:pt idx="233">
                  <c:v>10.564692661202749</c:v>
                </c:pt>
                <c:pt idx="234">
                  <c:v>10.551265628396612</c:v>
                </c:pt>
                <c:pt idx="235">
                  <c:v>10.537960945296025</c:v>
                </c:pt>
                <c:pt idx="236">
                  <c:v>10.524776422962606</c:v>
                </c:pt>
                <c:pt idx="237">
                  <c:v>10.511709920238152</c:v>
                </c:pt>
                <c:pt idx="238">
                  <c:v>10.49875934249339</c:v>
                </c:pt>
                <c:pt idx="239">
                  <c:v>10.485922640415277</c:v>
                </c:pt>
                <c:pt idx="240">
                  <c:v>10.473197808831427</c:v>
                </c:pt>
                <c:pt idx="241">
                  <c:v>10.460582885570405</c:v>
                </c:pt>
                <c:pt idx="242">
                  <c:v>10.448075950356555</c:v>
                </c:pt>
                <c:pt idx="243">
                  <c:v>10.435675123738259</c:v>
                </c:pt>
                <c:pt idx="244">
                  <c:v>10.423378566048385</c:v>
                </c:pt>
                <c:pt idx="245">
                  <c:v>10.411184476395874</c:v>
                </c:pt>
                <c:pt idx="246">
                  <c:v>10.399091091687362</c:v>
                </c:pt>
                <c:pt idx="247">
                  <c:v>10.387096685677804</c:v>
                </c:pt>
                <c:pt idx="248">
                  <c:v>10.375199568049135</c:v>
                </c:pt>
                <c:pt idx="249">
                  <c:v>10.363398083516005</c:v>
                </c:pt>
                <c:pt idx="250">
                  <c:v>10.3516906109577</c:v>
                </c:pt>
                <c:pt idx="251">
                  <c:v>10.340075562575302</c:v>
                </c:pt>
                <c:pt idx="252">
                  <c:v>10.328551383073332</c:v>
                </c:pt>
                <c:pt idx="253">
                  <c:v>10.317116548864986</c:v>
                </c:pt>
                <c:pt idx="254">
                  <c:v>10.305769567300246</c:v>
                </c:pt>
                <c:pt idx="255">
                  <c:v>10.294508975916026</c:v>
                </c:pt>
                <c:pt idx="256">
                  <c:v>10.283333341707742</c:v>
                </c:pt>
                <c:pt idx="257">
                  <c:v>10.272241260421492</c:v>
                </c:pt>
                <c:pt idx="258">
                  <c:v>10.26123135586626</c:v>
                </c:pt>
                <c:pt idx="259">
                  <c:v>10.250302279245425</c:v>
                </c:pt>
                <c:pt idx="260">
                  <c:v>10.239452708507025</c:v>
                </c:pt>
                <c:pt idx="261">
                  <c:v>10.228681347712111</c:v>
                </c:pt>
                <c:pt idx="262">
                  <c:v>10.217986926420618</c:v>
                </c:pt>
                <c:pt idx="263">
                  <c:v>10.207368199094246</c:v>
                </c:pt>
                <c:pt idx="264">
                  <c:v>10.196823944515758</c:v>
                </c:pt>
                <c:pt idx="265">
                  <c:v>10.186352965224176</c:v>
                </c:pt>
                <c:pt idx="266">
                  <c:v>10.175954086965419</c:v>
                </c:pt>
                <c:pt idx="267">
                  <c:v>10.165626158157844</c:v>
                </c:pt>
                <c:pt idx="268">
                  <c:v>10.155368049372271</c:v>
                </c:pt>
                <c:pt idx="269">
                  <c:v>10.145178652826006</c:v>
                </c:pt>
                <c:pt idx="270">
                  <c:v>10.135056881890447</c:v>
                </c:pt>
                <c:pt idx="271">
                  <c:v>10.125001670611864</c:v>
                </c:pt>
                <c:pt idx="272">
                  <c:v>10.115011973244892</c:v>
                </c:pt>
                <c:pt idx="273">
                  <c:v>10.105086763798459</c:v>
                </c:pt>
                <c:pt idx="274">
                  <c:v>10.095225035593618</c:v>
                </c:pt>
                <c:pt idx="275">
                  <c:v>10.085425800833077</c:v>
                </c:pt>
                <c:pt idx="276">
                  <c:v>10.075688090181952</c:v>
                </c:pt>
                <c:pt idx="277">
                  <c:v>10.066010952359486</c:v>
                </c:pt>
                <c:pt idx="278">
                  <c:v>10.056393453741341</c:v>
                </c:pt>
                <c:pt idx="279">
                  <c:v>10.046834677972218</c:v>
                </c:pt>
                <c:pt idx="280">
                  <c:v>10.037333725588409</c:v>
                </c:pt>
                <c:pt idx="281">
                  <c:v>10.027889713650081</c:v>
                </c:pt>
                <c:pt idx="282">
                  <c:v>10.018501775382946</c:v>
                </c:pt>
                <c:pt idx="283">
                  <c:v>10.009169059829029</c:v>
                </c:pt>
                <c:pt idx="284">
                  <c:v>9.9998907315063388</c:v>
                </c:pt>
                <c:pt idx="285">
                  <c:v>9.9906659700770941</c:v>
                </c:pt>
                <c:pt idx="286">
                  <c:v>9.9814939700243261</c:v>
                </c:pt>
                <c:pt idx="287">
                  <c:v>9.9723739403365705</c:v>
                </c:pt>
                <c:pt idx="288">
                  <c:v>9.9633051042004528</c:v>
                </c:pt>
                <c:pt idx="289">
                  <c:v>9.9542866987008747</c:v>
                </c:pt>
                <c:pt idx="290">
                  <c:v>9.9453179745287006</c:v>
                </c:pt>
                <c:pt idx="291">
                  <c:v>9.9363981956955989</c:v>
                </c:pt>
                <c:pt idx="292">
                  <c:v>9.9275266392558983</c:v>
                </c:pt>
                <c:pt idx="293">
                  <c:v>9.918702595035306</c:v>
                </c:pt>
                <c:pt idx="294">
                  <c:v>9.9099253653661883</c:v>
                </c:pt>
                <c:pt idx="295">
                  <c:v>9.9011942648293161</c:v>
                </c:pt>
                <c:pt idx="296">
                  <c:v>9.8925086200018697</c:v>
                </c:pt>
                <c:pt idx="297">
                  <c:v>9.8838677692114985</c:v>
                </c:pt>
                <c:pt idx="298">
                  <c:v>9.8752710622963082</c:v>
                </c:pt>
                <c:pt idx="299">
                  <c:v>9.8667178603706098</c:v>
                </c:pt>
                <c:pt idx="300">
                  <c:v>9.8582075355962271</c:v>
                </c:pt>
                <c:pt idx="301">
                  <c:v>9.8497394709592605</c:v>
                </c:pt>
                <c:pt idx="302">
                  <c:v>9.8413130600521335</c:v>
                </c:pt>
                <c:pt idx="303">
                  <c:v>9.8329277068607759</c:v>
                </c:pt>
                <c:pt idx="304">
                  <c:v>9.8245828255568295</c:v>
                </c:pt>
                <c:pt idx="305">
                  <c:v>9.816277840294692</c:v>
                </c:pt>
                <c:pt idx="306">
                  <c:v>9.8080121850133217</c:v>
                </c:pt>
                <c:pt idx="307">
                  <c:v>9.7997853032426363</c:v>
                </c:pt>
                <c:pt idx="308">
                  <c:v>9.7915966479144245</c:v>
                </c:pt>
                <c:pt idx="309">
                  <c:v>9.7834456811775752</c:v>
                </c:pt>
                <c:pt idx="310">
                  <c:v>9.7753318742176045</c:v>
                </c:pt>
                <c:pt idx="311">
                  <c:v>9.7672547070802942</c:v>
                </c:pt>
                <c:pt idx="312">
                  <c:v>9.7592136684993704</c:v>
                </c:pt>
                <c:pt idx="313">
                  <c:v>9.7512082557280912</c:v>
                </c:pt>
                <c:pt idx="314">
                  <c:v>9.7432379743746704</c:v>
                </c:pt>
                <c:pt idx="315">
                  <c:v>9.7353023382414126</c:v>
                </c:pt>
                <c:pt idx="316">
                  <c:v>9.7274008691674698</c:v>
                </c:pt>
                <c:pt idx="317">
                  <c:v>9.7195330968751215</c:v>
                </c:pt>
                <c:pt idx="318">
                  <c:v>9.7116985588195153</c:v>
                </c:pt>
                <c:pt idx="319">
                  <c:v>9.7038968000417363</c:v>
                </c:pt>
                <c:pt idx="320">
                  <c:v>9.6961273730251314</c:v>
                </c:pt>
                <c:pt idx="321">
                  <c:v>9.6883898375548565</c:v>
                </c:pt>
                <c:pt idx="322">
                  <c:v>9.6806837605804645</c:v>
                </c:pt>
                <c:pt idx="323">
                  <c:v>9.6730087160815579</c:v>
                </c:pt>
                <c:pt idx="324">
                  <c:v>9.6653642849363663</c:v>
                </c:pt>
                <c:pt idx="325">
                  <c:v>9.6577500547931976</c:v>
                </c:pt>
                <c:pt idx="326">
                  <c:v>9.6501656199446835</c:v>
                </c:pt>
                <c:pt idx="327">
                  <c:v>9.6426105812047549</c:v>
                </c:pt>
                <c:pt idx="328">
                  <c:v>9.6350845457882759</c:v>
                </c:pt>
                <c:pt idx="329">
                  <c:v>9.6275871271932747</c:v>
                </c:pt>
                <c:pt idx="330">
                  <c:v>9.6201179450856884</c:v>
                </c:pt>
                <c:pt idx="331">
                  <c:v>9.6126766251865892</c:v>
                </c:pt>
                <c:pt idx="332">
                  <c:v>9.6052627991618191</c:v>
                </c:pt>
                <c:pt idx="333">
                  <c:v>9.5978761045139382</c:v>
                </c:pt>
                <c:pt idx="334">
                  <c:v>9.5905161844765239</c:v>
                </c:pt>
                <c:pt idx="335">
                  <c:v>9.5831826879106288</c:v>
                </c:pt>
                <c:pt idx="336">
                  <c:v>9.5758752692034612</c:v>
                </c:pt>
                <c:pt idx="337">
                  <c:v>9.5685935881692092</c:v>
                </c:pt>
                <c:pt idx="338">
                  <c:v>9.5613373099518739</c:v>
                </c:pt>
                <c:pt idx="339">
                  <c:v>9.5541061049301987</c:v>
                </c:pt>
                <c:pt idx="340">
                  <c:v>9.5468996486245228</c:v>
                </c:pt>
                <c:pt idx="341">
                  <c:v>9.5397176216055932</c:v>
                </c:pt>
                <c:pt idx="342">
                  <c:v>9.5325597094052359</c:v>
                </c:pt>
                <c:pt idx="343">
                  <c:v>9.5254256024288999</c:v>
                </c:pt>
                <c:pt idx="344">
                  <c:v>9.5183149958699484</c:v>
                </c:pt>
                <c:pt idx="345">
                  <c:v>9.5112275896257454</c:v>
                </c:pt>
                <c:pt idx="346">
                  <c:v>9.5041630882154173</c:v>
                </c:pt>
                <c:pt idx="347">
                  <c:v>9.4971212006993202</c:v>
                </c:pt>
                <c:pt idx="348">
                  <c:v>9.4901016406001002</c:v>
                </c:pt>
                <c:pt idx="349">
                  <c:v>9.4831041258253883</c:v>
                </c:pt>
                <c:pt idx="350">
                  <c:v>9.4761283785920121</c:v>
                </c:pt>
                <c:pt idx="351">
                  <c:v>9.4691741253517474</c:v>
                </c:pt>
                <c:pt idx="352">
                  <c:v>9.4622410967185733</c:v>
                </c:pt>
                <c:pt idx="353">
                  <c:v>9.4553290273973278</c:v>
                </c:pt>
                <c:pt idx="354">
                  <c:v>9.4484376561138355</c:v>
                </c:pt>
                <c:pt idx="355">
                  <c:v>9.4415667255463802</c:v>
                </c:pt>
                <c:pt idx="356">
                  <c:v>9.4347159822585542</c:v>
                </c:pt>
                <c:pt idx="357">
                  <c:v>9.4278851766334277</c:v>
                </c:pt>
                <c:pt idx="358">
                  <c:v>9.4210740628089873</c:v>
                </c:pt>
                <c:pt idx="359">
                  <c:v>9.4142823986148798</c:v>
                </c:pt>
                <c:pt idx="360">
                  <c:v>9.4075099455103484</c:v>
                </c:pt>
                <c:pt idx="361">
                  <c:v>9.400756468523408</c:v>
                </c:pt>
                <c:pt idx="362">
                  <c:v>9.3940217361911831</c:v>
                </c:pt>
                <c:pt idx="363">
                  <c:v>9.3873055205014051</c:v>
                </c:pt>
                <c:pt idx="364">
                  <c:v>9.3806075968350342</c:v>
                </c:pt>
                <c:pt idx="365">
                  <c:v>9.373927743909988</c:v>
                </c:pt>
                <c:pt idx="366">
                  <c:v>9.367265743725957</c:v>
                </c:pt>
                <c:pt idx="367">
                  <c:v>9.3606213815102457</c:v>
                </c:pt>
                <c:pt idx="368">
                  <c:v>9.3539944456646911</c:v>
                </c:pt>
                <c:pt idx="369">
                  <c:v>9.3473847277135391</c:v>
                </c:pt>
                <c:pt idx="370">
                  <c:v>9.3407920222523462</c:v>
                </c:pt>
                <c:pt idx="371">
                  <c:v>9.3342161268978412</c:v>
                </c:pt>
                <c:pt idx="372">
                  <c:v>9.3276568422387012</c:v>
                </c:pt>
                <c:pt idx="373">
                  <c:v>9.3211139717872928</c:v>
                </c:pt>
                <c:pt idx="374">
                  <c:v>9.3145873219322972</c:v>
                </c:pt>
                <c:pt idx="375">
                  <c:v>9.3080767018922046</c:v>
                </c:pt>
                <c:pt idx="376">
                  <c:v>9.301581923669703</c:v>
                </c:pt>
                <c:pt idx="377">
                  <c:v>9.2951028020069053</c:v>
                </c:pt>
                <c:pt idx="378">
                  <c:v>9.2886391543413893</c:v>
                </c:pt>
                <c:pt idx="379">
                  <c:v>9.2821908007630647</c:v>
                </c:pt>
                <c:pt idx="380">
                  <c:v>9.2757575639718315</c:v>
                </c:pt>
                <c:pt idx="381">
                  <c:v>9.2693392692360117</c:v>
                </c:pt>
                <c:pt idx="382">
                  <c:v>9.2629357443515463</c:v>
                </c:pt>
                <c:pt idx="383">
                  <c:v>9.2565468196019314</c:v>
                </c:pt>
                <c:pt idx="384">
                  <c:v>9.2501723277188823</c:v>
                </c:pt>
                <c:pt idx="385">
                  <c:v>9.2438121038437249</c:v>
                </c:pt>
                <c:pt idx="386">
                  <c:v>9.2374659854894698</c:v>
                </c:pt>
                <c:pt idx="387">
                  <c:v>9.2311338125035789</c:v>
                </c:pt>
                <c:pt idx="388">
                  <c:v>9.2248154270313947</c:v>
                </c:pt>
                <c:pt idx="389">
                  <c:v>9.2185106734802389</c:v>
                </c:pt>
                <c:pt idx="390">
                  <c:v>9.2122193984841445</c:v>
                </c:pt>
                <c:pt idx="391">
                  <c:v>9.2059414508692132</c:v>
                </c:pt>
                <c:pt idx="392">
                  <c:v>9.1996766816196072</c:v>
                </c:pt>
                <c:pt idx="393">
                  <c:v>9.1934249438441107</c:v>
                </c:pt>
                <c:pt idx="394">
                  <c:v>9.18718609274333</c:v>
                </c:pt>
                <c:pt idx="395">
                  <c:v>9.1809599855774291</c:v>
                </c:pt>
                <c:pt idx="396">
                  <c:v>9.1747464816344628</c:v>
                </c:pt>
                <c:pt idx="397">
                  <c:v>9.1685454421992496</c:v>
                </c:pt>
                <c:pt idx="398">
                  <c:v>9.1623567305228004</c:v>
                </c:pt>
                <c:pt idx="399">
                  <c:v>9.1561802117922575</c:v>
                </c:pt>
                <c:pt idx="400">
                  <c:v>9.150015753101405</c:v>
                </c:pt>
                <c:pt idx="401">
                  <c:v>9.1438632234216399</c:v>
                </c:pt>
                <c:pt idx="402">
                  <c:v>9.1377224935734684</c:v>
                </c:pt>
                <c:pt idx="403">
                  <c:v>9.131593436198516</c:v>
                </c:pt>
                <c:pt idx="404">
                  <c:v>9.1254759257319673</c:v>
                </c:pt>
                <c:pt idx="405">
                  <c:v>9.1193698383755333</c:v>
                </c:pt>
                <c:pt idx="406">
                  <c:v>9.113275052070847</c:v>
                </c:pt>
                <c:pt idx="407">
                  <c:v>9.1071914464733421</c:v>
                </c:pt>
                <c:pt idx="408">
                  <c:v>9.1011189029265438</c:v>
                </c:pt>
                <c:pt idx="409">
                  <c:v>9.0950573044368213</c:v>
                </c:pt>
                <c:pt idx="410">
                  <c:v>9.0890065356485703</c:v>
                </c:pt>
                <c:pt idx="411">
                  <c:v>9.0829664828197902</c:v>
                </c:pt>
                <c:pt idx="412">
                  <c:v>9.0769370337981083</c:v>
                </c:pt>
                <c:pt idx="413">
                  <c:v>9.0709180779971774</c:v>
                </c:pt>
                <c:pt idx="414">
                  <c:v>9.0649095063734961</c:v>
                </c:pt>
                <c:pt idx="415">
                  <c:v>9.058911211403581</c:v>
                </c:pt>
                <c:pt idx="416">
                  <c:v>9.0529230870615667</c:v>
                </c:pt>
                <c:pt idx="417">
                  <c:v>9.0469450287971398</c:v>
                </c:pt>
                <c:pt idx="418">
                  <c:v>9.0409769335138694</c:v>
                </c:pt>
                <c:pt idx="419">
                  <c:v>9.0350186995478641</c:v>
                </c:pt>
                <c:pt idx="420">
                  <c:v>9.0290702266468248</c:v>
                </c:pt>
                <c:pt idx="421">
                  <c:v>9.0231314159493934</c:v>
                </c:pt>
                <c:pt idx="422">
                  <c:v>9.0172021699648912</c:v>
                </c:pt>
                <c:pt idx="423">
                  <c:v>9.0112823925533405</c:v>
                </c:pt>
                <c:pt idx="424">
                  <c:v>9.0053719889058748</c:v>
                </c:pt>
                <c:pt idx="425">
                  <c:v>8.9994708655253906</c:v>
                </c:pt>
                <c:pt idx="426">
                  <c:v>8.9935789302075939</c:v>
                </c:pt>
                <c:pt idx="427">
                  <c:v>8.9876960920222935</c:v>
                </c:pt>
                <c:pt idx="428">
                  <c:v>8.98182226129504</c:v>
                </c:pt>
                <c:pt idx="429">
                  <c:v>8.9759573495890326</c:v>
                </c:pt>
                <c:pt idx="430">
                  <c:v>8.9701012696873299</c:v>
                </c:pt>
                <c:pt idx="431">
                  <c:v>8.9642539355753588</c:v>
                </c:pt>
                <c:pt idx="432">
                  <c:v>8.9584152624236761</c:v>
                </c:pt>
                <c:pt idx="433">
                  <c:v>8.9525851665710388</c:v>
                </c:pt>
                <c:pt idx="434">
                  <c:v>8.9467635655077125</c:v>
                </c:pt>
                <c:pt idx="435">
                  <c:v>8.9409503778590782</c:v>
                </c:pt>
                <c:pt idx="436">
                  <c:v>8.9351455233694725</c:v>
                </c:pt>
                <c:pt idx="437">
                  <c:v>8.9293489228863105</c:v>
                </c:pt>
                <c:pt idx="438">
                  <c:v>8.9235604983444219</c:v>
                </c:pt>
                <c:pt idx="439">
                  <c:v>8.9177801727506836</c:v>
                </c:pt>
                <c:pt idx="440">
                  <c:v>8.9120078701688588</c:v>
                </c:pt>
                <c:pt idx="441">
                  <c:v>8.90624351570467</c:v>
                </c:pt>
                <c:pt idx="442">
                  <c:v>8.9004870354911638</c:v>
                </c:pt>
                <c:pt idx="443">
                  <c:v>8.8947383566742086</c:v>
                </c:pt>
                <c:pt idx="444">
                  <c:v>8.8889974073983193</c:v>
                </c:pt>
                <c:pt idx="445">
                  <c:v>8.883264116792617</c:v>
                </c:pt>
                <c:pt idx="446">
                  <c:v>8.8775384149570797</c:v>
                </c:pt>
                <c:pt idx="447">
                  <c:v>8.8718202329489575</c:v>
                </c:pt>
                <c:pt idx="448">
                  <c:v>8.8661095027694063</c:v>
                </c:pt>
                <c:pt idx="449">
                  <c:v>8.8604061573503472</c:v>
                </c:pt>
                <c:pt idx="450">
                  <c:v>8.8547101305415143</c:v>
                </c:pt>
                <c:pt idx="451">
                  <c:v>8.8490213570976941</c:v>
                </c:pt>
                <c:pt idx="452">
                  <c:v>8.8433397726661784</c:v>
                </c:pt>
                <c:pt idx="453">
                  <c:v>8.8376653137744068</c:v>
                </c:pt>
                <c:pt idx="454">
                  <c:v>8.831997917817775</c:v>
                </c:pt>
                <c:pt idx="455">
                  <c:v>8.8263375230476555</c:v>
                </c:pt>
                <c:pt idx="456">
                  <c:v>8.8206840685595953</c:v>
                </c:pt>
                <c:pt idx="457">
                  <c:v>8.8150374942816772</c:v>
                </c:pt>
                <c:pt idx="458">
                  <c:v>8.8093977409630817</c:v>
                </c:pt>
                <c:pt idx="459">
                  <c:v>8.8037647501627863</c:v>
                </c:pt>
                <c:pt idx="460">
                  <c:v>8.7981384642384857</c:v>
                </c:pt>
                <c:pt idx="461">
                  <c:v>8.7925188263356215</c:v>
                </c:pt>
                <c:pt idx="462">
                  <c:v>8.7869057803766299</c:v>
                </c:pt>
                <c:pt idx="463">
                  <c:v>8.7812992710503082</c:v>
                </c:pt>
                <c:pt idx="464">
                  <c:v>8.7756992438013626</c:v>
                </c:pt>
                <c:pt idx="465">
                  <c:v>8.7701056448201058</c:v>
                </c:pt>
                <c:pt idx="466">
                  <c:v>8.7645184210323173</c:v>
                </c:pt>
                <c:pt idx="467">
                  <c:v>8.7589375200892281</c:v>
                </c:pt>
                <c:pt idx="468">
                  <c:v>8.7533628903576961</c:v>
                </c:pt>
                <c:pt idx="469">
                  <c:v>8.7477944809104713</c:v>
                </c:pt>
                <c:pt idx="470">
                  <c:v>8.7422322415166658</c:v>
                </c:pt>
                <c:pt idx="471">
                  <c:v>8.7366761226323124</c:v>
                </c:pt>
                <c:pt idx="472">
                  <c:v>8.7311260753910975</c:v>
                </c:pt>
                <c:pt idx="473">
                  <c:v>8.7255820515952056</c:v>
                </c:pt>
                <c:pt idx="474">
                  <c:v>8.7200440037063185</c:v>
                </c:pt>
                <c:pt idx="475">
                  <c:v>8.7145118848367176</c:v>
                </c:pt>
                <c:pt idx="476">
                  <c:v>8.7089856487405566</c:v>
                </c:pt>
                <c:pt idx="477">
                  <c:v>8.7034652498052285</c:v>
                </c:pt>
                <c:pt idx="478">
                  <c:v>8.6979506430428533</c:v>
                </c:pt>
                <c:pt idx="479">
                  <c:v>8.6924417840819324</c:v>
                </c:pt>
                <c:pt idx="480">
                  <c:v>8.6869386291590711</c:v>
                </c:pt>
                <c:pt idx="481">
                  <c:v>8.6814411351108554</c:v>
                </c:pt>
                <c:pt idx="482">
                  <c:v>8.6759492593658312</c:v>
                </c:pt>
                <c:pt idx="483">
                  <c:v>8.6704629599366054</c:v>
                </c:pt>
                <c:pt idx="484">
                  <c:v>8.6649821954120547</c:v>
                </c:pt>
                <c:pt idx="485">
                  <c:v>8.6595069249496444</c:v>
                </c:pt>
                <c:pt idx="486">
                  <c:v>8.65403710826787</c:v>
                </c:pt>
                <c:pt idx="487">
                  <c:v>8.6485727056387987</c:v>
                </c:pt>
                <c:pt idx="488">
                  <c:v>8.6431136778806987</c:v>
                </c:pt>
                <c:pt idx="489">
                  <c:v>8.6376599863508154</c:v>
                </c:pt>
                <c:pt idx="490">
                  <c:v>8.6322115929382033</c:v>
                </c:pt>
                <c:pt idx="491">
                  <c:v>8.6267684600566987</c:v>
                </c:pt>
                <c:pt idx="492">
                  <c:v>8.6213305506379605</c:v>
                </c:pt>
                <c:pt idx="493">
                  <c:v>8.6158978281246377</c:v>
                </c:pt>
                <c:pt idx="494">
                  <c:v>8.6104702564635982</c:v>
                </c:pt>
                <c:pt idx="495">
                  <c:v>8.6050478000992978</c:v>
                </c:pt>
                <c:pt idx="496">
                  <c:v>8.5996304239671932</c:v>
                </c:pt>
                <c:pt idx="497">
                  <c:v>8.594218093487294</c:v>
                </c:pt>
                <c:pt idx="498">
                  <c:v>8.5888107745577589</c:v>
                </c:pt>
                <c:pt idx="499">
                  <c:v>8.5834084335486285</c:v>
                </c:pt>
                <c:pt idx="500">
                  <c:v>8.5780110372956013</c:v>
                </c:pt>
                <c:pt idx="501">
                  <c:v>8.5726185530939265</c:v>
                </c:pt>
                <c:pt idx="502">
                  <c:v>8.567230948692373</c:v>
                </c:pt>
                <c:pt idx="503">
                  <c:v>8.5618481922872736</c:v>
                </c:pt>
                <c:pt idx="504">
                  <c:v>8.5564702525166574</c:v>
                </c:pt>
                <c:pt idx="505">
                  <c:v>8.5510970984544805</c:v>
                </c:pt>
                <c:pt idx="506">
                  <c:v>8.5457286996048918</c:v>
                </c:pt>
                <c:pt idx="507">
                  <c:v>8.5403650258966337</c:v>
                </c:pt>
                <c:pt idx="508">
                  <c:v>8.5350060476774647</c:v>
                </c:pt>
                <c:pt idx="509">
                  <c:v>8.5296517357087165</c:v>
                </c:pt>
                <c:pt idx="510">
                  <c:v>8.5243020611598617</c:v>
                </c:pt>
                <c:pt idx="511">
                  <c:v>8.5189569956032116</c:v>
                </c:pt>
                <c:pt idx="512">
                  <c:v>8.513616511008653</c:v>
                </c:pt>
                <c:pt idx="513">
                  <c:v>8.5082805797384644</c:v>
                </c:pt>
                <c:pt idx="514">
                  <c:v>8.5029491745422163</c:v>
                </c:pt>
                <c:pt idx="515">
                  <c:v>8.4976222685517175</c:v>
                </c:pt>
                <c:pt idx="516">
                  <c:v>8.4922998352760484</c:v>
                </c:pt>
                <c:pt idx="517">
                  <c:v>8.486981848596642</c:v>
                </c:pt>
                <c:pt idx="518">
                  <c:v>8.4816682827624703</c:v>
                </c:pt>
                <c:pt idx="519">
                  <c:v>8.4763591123852411</c:v>
                </c:pt>
                <c:pt idx="520">
                  <c:v>8.4710543124347062</c:v>
                </c:pt>
                <c:pt idx="521">
                  <c:v>8.4657538582340024</c:v>
                </c:pt>
                <c:pt idx="522">
                  <c:v>8.4604577254550719</c:v>
                </c:pt>
                <c:pt idx="523">
                  <c:v>8.4551658901141398</c:v>
                </c:pt>
                <c:pt idx="524">
                  <c:v>8.4498783285672499</c:v>
                </c:pt>
                <c:pt idx="525">
                  <c:v>8.4445950175058577</c:v>
                </c:pt>
                <c:pt idx="526">
                  <c:v>8.439315933952491</c:v>
                </c:pt>
                <c:pt idx="527">
                  <c:v>8.4340410552564578</c:v>
                </c:pt>
                <c:pt idx="528">
                  <c:v>8.4287703590896204</c:v>
                </c:pt>
                <c:pt idx="529">
                  <c:v>8.423503823442223</c:v>
                </c:pt>
                <c:pt idx="530">
                  <c:v>8.4182414266187582</c:v>
                </c:pt>
                <c:pt idx="531">
                  <c:v>8.4129831472339269</c:v>
                </c:pt>
                <c:pt idx="532">
                  <c:v>8.4077289642086068</c:v>
                </c:pt>
                <c:pt idx="533">
                  <c:v>8.4024788567659066</c:v>
                </c:pt>
                <c:pt idx="534">
                  <c:v>8.3972328044272579</c:v>
                </c:pt>
                <c:pt idx="535">
                  <c:v>8.3919907870085559</c:v>
                </c:pt>
                <c:pt idx="536">
                  <c:v>8.386752784616359</c:v>
                </c:pt>
                <c:pt idx="537">
                  <c:v>8.3815187776441444</c:v>
                </c:pt>
                <c:pt idx="538">
                  <c:v>8.3762887467685854</c:v>
                </c:pt>
                <c:pt idx="539">
                  <c:v>8.3710626729459108</c:v>
                </c:pt>
                <c:pt idx="540">
                  <c:v>8.3658405374082871</c:v>
                </c:pt>
                <c:pt idx="541">
                  <c:v>8.3606223216602586</c:v>
                </c:pt>
                <c:pt idx="542">
                  <c:v>8.3554080074752388</c:v>
                </c:pt>
                <c:pt idx="543">
                  <c:v>8.3501975768920325</c:v>
                </c:pt>
                <c:pt idx="544">
                  <c:v>8.3449910122114179</c:v>
                </c:pt>
                <c:pt idx="545">
                  <c:v>8.3397882959927632</c:v>
                </c:pt>
                <c:pt idx="546">
                  <c:v>8.334589411050688</c:v>
                </c:pt>
                <c:pt idx="547">
                  <c:v>8.3293943404517758</c:v>
                </c:pt>
                <c:pt idx="548">
                  <c:v>8.3242030675113234</c:v>
                </c:pt>
                <c:pt idx="549">
                  <c:v>8.3190155757901252</c:v>
                </c:pt>
                <c:pt idx="550">
                  <c:v>8.3138318490913079</c:v>
                </c:pt>
                <c:pt idx="551">
                  <c:v>8.3086518714572133</c:v>
                </c:pt>
                <c:pt idx="552">
                  <c:v>8.3034756271663017</c:v>
                </c:pt>
                <c:pt idx="553">
                  <c:v>8.2983031007301076</c:v>
                </c:pt>
                <c:pt idx="554">
                  <c:v>8.2931342768902301</c:v>
                </c:pt>
                <c:pt idx="555">
                  <c:v>8.287969140615365</c:v>
                </c:pt>
                <c:pt idx="556">
                  <c:v>8.2828076770983827</c:v>
                </c:pt>
                <c:pt idx="557">
                  <c:v>8.2776498717534128</c:v>
                </c:pt>
                <c:pt idx="558">
                  <c:v>8.272495710213013</c:v>
                </c:pt>
                <c:pt idx="559">
                  <c:v>8.2673451783253142</c:v>
                </c:pt>
                <c:pt idx="560">
                  <c:v>8.2621982621512782</c:v>
                </c:pt>
                <c:pt idx="561">
                  <c:v>8.25705494796191</c:v>
                </c:pt>
                <c:pt idx="562">
                  <c:v>8.2519152222355672</c:v>
                </c:pt>
                <c:pt idx="563">
                  <c:v>8.2467790716552667</c:v>
                </c:pt>
                <c:pt idx="564">
                  <c:v>8.241646483106047</c:v>
                </c:pt>
                <c:pt idx="565">
                  <c:v>8.2365174436723443</c:v>
                </c:pt>
                <c:pt idx="566">
                  <c:v>8.2313919406354259</c:v>
                </c:pt>
                <c:pt idx="567">
                  <c:v>8.2262699614708303</c:v>
                </c:pt>
                <c:pt idx="568">
                  <c:v>8.221151493845861</c:v>
                </c:pt>
                <c:pt idx="569">
                  <c:v>8.2160365256170991</c:v>
                </c:pt>
                <c:pt idx="570">
                  <c:v>8.2109250448279454</c:v>
                </c:pt>
                <c:pt idx="571">
                  <c:v>8.2058170397062113</c:v>
                </c:pt>
                <c:pt idx="572">
                  <c:v>8.2007124986617104</c:v>
                </c:pt>
                <c:pt idx="573">
                  <c:v>8.1956114102839184</c:v>
                </c:pt>
                <c:pt idx="574">
                  <c:v>8.1905137633396219</c:v>
                </c:pt>
                <c:pt idx="575">
                  <c:v>8.1854195467706212</c:v>
                </c:pt>
                <c:pt idx="576">
                  <c:v>8.1803287496914621</c:v>
                </c:pt>
                <c:pt idx="577">
                  <c:v>8.1752413613871813</c:v>
                </c:pt>
                <c:pt idx="578">
                  <c:v>8.1701573713110989</c:v>
                </c:pt>
                <c:pt idx="579">
                  <c:v>8.1650767690826189</c:v>
                </c:pt>
                <c:pt idx="580">
                  <c:v>8.1599995444850748</c:v>
                </c:pt>
                <c:pt idx="581">
                  <c:v>8.1549256874635798</c:v>
                </c:pt>
                <c:pt idx="582">
                  <c:v>8.1498551881229364</c:v>
                </c:pt>
                <c:pt idx="583">
                  <c:v>8.1447880367255365</c:v>
                </c:pt>
                <c:pt idx="584">
                  <c:v>8.1397242236893117</c:v>
                </c:pt>
                <c:pt idx="585">
                  <c:v>8.1346637395856991</c:v>
                </c:pt>
                <c:pt idx="586">
                  <c:v>8.1296065751376396</c:v>
                </c:pt>
                <c:pt idx="587">
                  <c:v>8.1245527212175865</c:v>
                </c:pt>
                <c:pt idx="588">
                  <c:v>8.1195021688455498</c:v>
                </c:pt>
                <c:pt idx="589">
                  <c:v>8.1144549091871685</c:v>
                </c:pt>
                <c:pt idx="590">
                  <c:v>8.1094109335517999</c:v>
                </c:pt>
                <c:pt idx="591">
                  <c:v>8.1043702333906218</c:v>
                </c:pt>
                <c:pt idx="592">
                  <c:v>8.0993328002947891</c:v>
                </c:pt>
                <c:pt idx="593">
                  <c:v>8.0942986259935719</c:v>
                </c:pt>
                <c:pt idx="594">
                  <c:v>8.0892677023525543</c:v>
                </c:pt>
                <c:pt idx="595">
                  <c:v>8.0842400213718371</c:v>
                </c:pt>
                <c:pt idx="596">
                  <c:v>8.0792155751842483</c:v>
                </c:pt>
                <c:pt idx="597">
                  <c:v>8.0741943560536118</c:v>
                </c:pt>
                <c:pt idx="598">
                  <c:v>8.0691763563730081</c:v>
                </c:pt>
                <c:pt idx="599">
                  <c:v>8.0641615686630672</c:v>
                </c:pt>
                <c:pt idx="600">
                  <c:v>8.0591499855702722</c:v>
                </c:pt>
                <c:pt idx="601">
                  <c:v>8.0541415998653072</c:v>
                </c:pt>
                <c:pt idx="602">
                  <c:v>8.0491364044413931</c:v>
                </c:pt>
                <c:pt idx="603">
                  <c:v>8.044134392312678</c:v>
                </c:pt>
                <c:pt idx="604">
                  <c:v>8.0391355566126101</c:v>
                </c:pt>
                <c:pt idx="605">
                  <c:v>8.0341398905923622</c:v>
                </c:pt>
                <c:pt idx="606">
                  <c:v>8.0291473876192683</c:v>
                </c:pt>
                <c:pt idx="607">
                  <c:v>8.0241580411752569</c:v>
                </c:pt>
                <c:pt idx="608">
                  <c:v>8.0191718448553395</c:v>
                </c:pt>
                <c:pt idx="609">
                  <c:v>8.014188792366074</c:v>
                </c:pt>
                <c:pt idx="610">
                  <c:v>8.0092088775241024</c:v>
                </c:pt>
                <c:pt idx="611">
                  <c:v>8.0042320942546485</c:v>
                </c:pt>
                <c:pt idx="612">
                  <c:v>7.9992584365900772</c:v>
                </c:pt>
                <c:pt idx="613">
                  <c:v>7.9942878986684356</c:v>
                </c:pt>
                <c:pt idx="614">
                  <c:v>7.9893204747320556</c:v>
                </c:pt>
                <c:pt idx="615">
                  <c:v>7.9843561591261221</c:v>
                </c:pt>
                <c:pt idx="616">
                  <c:v>7.9793949462973028</c:v>
                </c:pt>
                <c:pt idx="617">
                  <c:v>7.9744368307923708</c:v>
                </c:pt>
                <c:pt idx="618">
                  <c:v>7.9694818072568445</c:v>
                </c:pt>
                <c:pt idx="619">
                  <c:v>7.96452987043366</c:v>
                </c:pt>
                <c:pt idx="620">
                  <c:v>7.9595810151618327</c:v>
                </c:pt>
                <c:pt idx="621">
                  <c:v>7.9546352363751627</c:v>
                </c:pt>
                <c:pt idx="622">
                  <c:v>7.9496925291009362</c:v>
                </c:pt>
                <c:pt idx="623">
                  <c:v>7.9447528884586571</c:v>
                </c:pt>
                <c:pt idx="624">
                  <c:v>7.9398163096587826</c:v>
                </c:pt>
                <c:pt idx="625">
                  <c:v>7.9348827880014792</c:v>
                </c:pt>
                <c:pt idx="626">
                  <c:v>7.9299523188753867</c:v>
                </c:pt>
                <c:pt idx="627">
                  <c:v>7.9250248977564102</c:v>
                </c:pt>
                <c:pt idx="628">
                  <c:v>7.9201005202065158</c:v>
                </c:pt>
                <c:pt idx="629">
                  <c:v>7.9151791818725474</c:v>
                </c:pt>
                <c:pt idx="630">
                  <c:v>7.9102608784850528</c:v>
                </c:pt>
                <c:pt idx="631">
                  <c:v>7.9053456058571161</c:v>
                </c:pt>
                <c:pt idx="632">
                  <c:v>7.9004333598832357</c:v>
                </c:pt>
                <c:pt idx="633">
                  <c:v>7.8955241365381656</c:v>
                </c:pt>
                <c:pt idx="634">
                  <c:v>7.8906179318758198</c:v>
                </c:pt>
                <c:pt idx="635">
                  <c:v>7.885714742028167</c:v>
                </c:pt>
                <c:pt idx="636">
                  <c:v>7.880814563204126</c:v>
                </c:pt>
                <c:pt idx="637">
                  <c:v>7.8759173916884997</c:v>
                </c:pt>
                <c:pt idx="638">
                  <c:v>7.8710232238409077</c:v>
                </c:pt>
                <c:pt idx="639">
                  <c:v>7.8661320560947345</c:v>
                </c:pt>
                <c:pt idx="640">
                  <c:v>7.8612438849560942</c:v>
                </c:pt>
                <c:pt idx="641">
                  <c:v>7.8563587070027925</c:v>
                </c:pt>
                <c:pt idx="642">
                  <c:v>7.8514765188833202</c:v>
                </c:pt>
                <c:pt idx="643">
                  <c:v>7.8465973173158563</c:v>
                </c:pt>
                <c:pt idx="644">
                  <c:v>7.8417210990872679</c:v>
                </c:pt>
                <c:pt idx="645">
                  <c:v>7.8368478610521315</c:v>
                </c:pt>
                <c:pt idx="646">
                  <c:v>7.8319776001317667</c:v>
                </c:pt>
                <c:pt idx="647">
                  <c:v>7.8271103133132947</c:v>
                </c:pt>
                <c:pt idx="648">
                  <c:v>7.82224599764867</c:v>
                </c:pt>
                <c:pt idx="649">
                  <c:v>7.8173846502537661</c:v>
                </c:pt>
                <c:pt idx="650">
                  <c:v>7.8125262683074421</c:v>
                </c:pt>
                <c:pt idx="651">
                  <c:v>7.8076708490506466</c:v>
                </c:pt>
                <c:pt idx="652">
                  <c:v>7.8028183897855037</c:v>
                </c:pt>
                <c:pt idx="653">
                  <c:v>7.7979688878744238</c:v>
                </c:pt>
                <c:pt idx="654">
                  <c:v>7.7931223407392345</c:v>
                </c:pt>
                <c:pt idx="655">
                  <c:v>7.7882787458603158</c:v>
                </c:pt>
                <c:pt idx="656">
                  <c:v>7.783438100775717</c:v>
                </c:pt>
                <c:pt idx="657">
                  <c:v>7.7786004030803415</c:v>
                </c:pt>
                <c:pt idx="658">
                  <c:v>7.7737656504250836</c:v>
                </c:pt>
                <c:pt idx="659">
                  <c:v>7.7689338405160235</c:v>
                </c:pt>
                <c:pt idx="660">
                  <c:v>7.7641049711135839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'確認 Graph(Vin)'!$F$4</c:f>
              <c:strCache>
                <c:ptCount val="1"/>
                <c:pt idx="0">
                  <c:v>Vo1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'確認 Graph(Vin)'!$B$5:$B$665</c:f>
              <c:numCache>
                <c:formatCode>General</c:formatCode>
                <c:ptCount val="661"/>
                <c:pt idx="0">
                  <c:v>20</c:v>
                </c:pt>
                <c:pt idx="1">
                  <c:v>20.5</c:v>
                </c:pt>
                <c:pt idx="2">
                  <c:v>21</c:v>
                </c:pt>
                <c:pt idx="3">
                  <c:v>21.5</c:v>
                </c:pt>
                <c:pt idx="4">
                  <c:v>22</c:v>
                </c:pt>
                <c:pt idx="5">
                  <c:v>22.5</c:v>
                </c:pt>
                <c:pt idx="6">
                  <c:v>23</c:v>
                </c:pt>
                <c:pt idx="7">
                  <c:v>23.5</c:v>
                </c:pt>
                <c:pt idx="8">
                  <c:v>24</c:v>
                </c:pt>
                <c:pt idx="9">
                  <c:v>24.5</c:v>
                </c:pt>
                <c:pt idx="10">
                  <c:v>25</c:v>
                </c:pt>
                <c:pt idx="11">
                  <c:v>25.5</c:v>
                </c:pt>
                <c:pt idx="12">
                  <c:v>26</c:v>
                </c:pt>
                <c:pt idx="13">
                  <c:v>26.5</c:v>
                </c:pt>
                <c:pt idx="14">
                  <c:v>27</c:v>
                </c:pt>
                <c:pt idx="15">
                  <c:v>27.5</c:v>
                </c:pt>
                <c:pt idx="16">
                  <c:v>28</c:v>
                </c:pt>
                <c:pt idx="17">
                  <c:v>28.5</c:v>
                </c:pt>
                <c:pt idx="18">
                  <c:v>29</c:v>
                </c:pt>
                <c:pt idx="19">
                  <c:v>29.5</c:v>
                </c:pt>
                <c:pt idx="20">
                  <c:v>30</c:v>
                </c:pt>
                <c:pt idx="21">
                  <c:v>30.5</c:v>
                </c:pt>
                <c:pt idx="22">
                  <c:v>31</c:v>
                </c:pt>
                <c:pt idx="23">
                  <c:v>31.5</c:v>
                </c:pt>
                <c:pt idx="24">
                  <c:v>32</c:v>
                </c:pt>
                <c:pt idx="25">
                  <c:v>32.5</c:v>
                </c:pt>
                <c:pt idx="26">
                  <c:v>33</c:v>
                </c:pt>
                <c:pt idx="27">
                  <c:v>33.5</c:v>
                </c:pt>
                <c:pt idx="28">
                  <c:v>34</c:v>
                </c:pt>
                <c:pt idx="29">
                  <c:v>34.5</c:v>
                </c:pt>
                <c:pt idx="30">
                  <c:v>35</c:v>
                </c:pt>
                <c:pt idx="31">
                  <c:v>35.5</c:v>
                </c:pt>
                <c:pt idx="32">
                  <c:v>36</c:v>
                </c:pt>
                <c:pt idx="33">
                  <c:v>36.5</c:v>
                </c:pt>
                <c:pt idx="34">
                  <c:v>37</c:v>
                </c:pt>
                <c:pt idx="35">
                  <c:v>37.5</c:v>
                </c:pt>
                <c:pt idx="36">
                  <c:v>38</c:v>
                </c:pt>
                <c:pt idx="37">
                  <c:v>38.5</c:v>
                </c:pt>
                <c:pt idx="38">
                  <c:v>39</c:v>
                </c:pt>
                <c:pt idx="39">
                  <c:v>39.5</c:v>
                </c:pt>
                <c:pt idx="40">
                  <c:v>40</c:v>
                </c:pt>
                <c:pt idx="41">
                  <c:v>40.5</c:v>
                </c:pt>
                <c:pt idx="42">
                  <c:v>41</c:v>
                </c:pt>
                <c:pt idx="43">
                  <c:v>41.5</c:v>
                </c:pt>
                <c:pt idx="44">
                  <c:v>42</c:v>
                </c:pt>
                <c:pt idx="45">
                  <c:v>42.5</c:v>
                </c:pt>
                <c:pt idx="46">
                  <c:v>43</c:v>
                </c:pt>
                <c:pt idx="47">
                  <c:v>43.5</c:v>
                </c:pt>
                <c:pt idx="48">
                  <c:v>44</c:v>
                </c:pt>
                <c:pt idx="49">
                  <c:v>44.5</c:v>
                </c:pt>
                <c:pt idx="50">
                  <c:v>45</c:v>
                </c:pt>
                <c:pt idx="51">
                  <c:v>45.5</c:v>
                </c:pt>
                <c:pt idx="52">
                  <c:v>46</c:v>
                </c:pt>
                <c:pt idx="53">
                  <c:v>46.5</c:v>
                </c:pt>
                <c:pt idx="54">
                  <c:v>47</c:v>
                </c:pt>
                <c:pt idx="55">
                  <c:v>47.5</c:v>
                </c:pt>
                <c:pt idx="56">
                  <c:v>48</c:v>
                </c:pt>
                <c:pt idx="57">
                  <c:v>48.5</c:v>
                </c:pt>
                <c:pt idx="58">
                  <c:v>49</c:v>
                </c:pt>
                <c:pt idx="59">
                  <c:v>49.5</c:v>
                </c:pt>
                <c:pt idx="60">
                  <c:v>50</c:v>
                </c:pt>
                <c:pt idx="61">
                  <c:v>50.5</c:v>
                </c:pt>
                <c:pt idx="62">
                  <c:v>51</c:v>
                </c:pt>
                <c:pt idx="63">
                  <c:v>51.5</c:v>
                </c:pt>
                <c:pt idx="64">
                  <c:v>52</c:v>
                </c:pt>
                <c:pt idx="65">
                  <c:v>52.5</c:v>
                </c:pt>
                <c:pt idx="66">
                  <c:v>53</c:v>
                </c:pt>
                <c:pt idx="67">
                  <c:v>53.5</c:v>
                </c:pt>
                <c:pt idx="68">
                  <c:v>54</c:v>
                </c:pt>
                <c:pt idx="69">
                  <c:v>54.5</c:v>
                </c:pt>
                <c:pt idx="70">
                  <c:v>55</c:v>
                </c:pt>
                <c:pt idx="71">
                  <c:v>55.5</c:v>
                </c:pt>
                <c:pt idx="72">
                  <c:v>56</c:v>
                </c:pt>
                <c:pt idx="73">
                  <c:v>56.5</c:v>
                </c:pt>
                <c:pt idx="74">
                  <c:v>57</c:v>
                </c:pt>
                <c:pt idx="75">
                  <c:v>57.5</c:v>
                </c:pt>
                <c:pt idx="76">
                  <c:v>58</c:v>
                </c:pt>
                <c:pt idx="77">
                  <c:v>58.5</c:v>
                </c:pt>
                <c:pt idx="78">
                  <c:v>59</c:v>
                </c:pt>
                <c:pt idx="79">
                  <c:v>59.5</c:v>
                </c:pt>
                <c:pt idx="80">
                  <c:v>60</c:v>
                </c:pt>
                <c:pt idx="81">
                  <c:v>60.5</c:v>
                </c:pt>
                <c:pt idx="82">
                  <c:v>61</c:v>
                </c:pt>
                <c:pt idx="83">
                  <c:v>61.5</c:v>
                </c:pt>
                <c:pt idx="84">
                  <c:v>62</c:v>
                </c:pt>
                <c:pt idx="85">
                  <c:v>62.5</c:v>
                </c:pt>
                <c:pt idx="86">
                  <c:v>63</c:v>
                </c:pt>
                <c:pt idx="87">
                  <c:v>63.5</c:v>
                </c:pt>
                <c:pt idx="88">
                  <c:v>64</c:v>
                </c:pt>
                <c:pt idx="89">
                  <c:v>64.5</c:v>
                </c:pt>
                <c:pt idx="90">
                  <c:v>65</c:v>
                </c:pt>
                <c:pt idx="91">
                  <c:v>65.5</c:v>
                </c:pt>
                <c:pt idx="92">
                  <c:v>66</c:v>
                </c:pt>
                <c:pt idx="93">
                  <c:v>66.5</c:v>
                </c:pt>
                <c:pt idx="94">
                  <c:v>67</c:v>
                </c:pt>
                <c:pt idx="95">
                  <c:v>67.5</c:v>
                </c:pt>
                <c:pt idx="96">
                  <c:v>68</c:v>
                </c:pt>
                <c:pt idx="97">
                  <c:v>68.5</c:v>
                </c:pt>
                <c:pt idx="98">
                  <c:v>69</c:v>
                </c:pt>
                <c:pt idx="99">
                  <c:v>69.5</c:v>
                </c:pt>
                <c:pt idx="100">
                  <c:v>70</c:v>
                </c:pt>
                <c:pt idx="101">
                  <c:v>70.5</c:v>
                </c:pt>
                <c:pt idx="102">
                  <c:v>71</c:v>
                </c:pt>
                <c:pt idx="103">
                  <c:v>71.5</c:v>
                </c:pt>
                <c:pt idx="104">
                  <c:v>72</c:v>
                </c:pt>
                <c:pt idx="105">
                  <c:v>72.5</c:v>
                </c:pt>
                <c:pt idx="106">
                  <c:v>73</c:v>
                </c:pt>
                <c:pt idx="107">
                  <c:v>73.5</c:v>
                </c:pt>
                <c:pt idx="108">
                  <c:v>74</c:v>
                </c:pt>
                <c:pt idx="109">
                  <c:v>74.5</c:v>
                </c:pt>
                <c:pt idx="110">
                  <c:v>75</c:v>
                </c:pt>
                <c:pt idx="111">
                  <c:v>75.5</c:v>
                </c:pt>
                <c:pt idx="112">
                  <c:v>76</c:v>
                </c:pt>
                <c:pt idx="113">
                  <c:v>76.5</c:v>
                </c:pt>
                <c:pt idx="114">
                  <c:v>77</c:v>
                </c:pt>
                <c:pt idx="115">
                  <c:v>77.5</c:v>
                </c:pt>
                <c:pt idx="116">
                  <c:v>78</c:v>
                </c:pt>
                <c:pt idx="117">
                  <c:v>78.5</c:v>
                </c:pt>
                <c:pt idx="118">
                  <c:v>79</c:v>
                </c:pt>
                <c:pt idx="119">
                  <c:v>79.5</c:v>
                </c:pt>
                <c:pt idx="120">
                  <c:v>80</c:v>
                </c:pt>
                <c:pt idx="121">
                  <c:v>80.5</c:v>
                </c:pt>
                <c:pt idx="122">
                  <c:v>81</c:v>
                </c:pt>
                <c:pt idx="123">
                  <c:v>81.5</c:v>
                </c:pt>
                <c:pt idx="124">
                  <c:v>82</c:v>
                </c:pt>
                <c:pt idx="125">
                  <c:v>82.5</c:v>
                </c:pt>
                <c:pt idx="126">
                  <c:v>83</c:v>
                </c:pt>
                <c:pt idx="127">
                  <c:v>83.5</c:v>
                </c:pt>
                <c:pt idx="128">
                  <c:v>84</c:v>
                </c:pt>
                <c:pt idx="129">
                  <c:v>84.5</c:v>
                </c:pt>
                <c:pt idx="130">
                  <c:v>85</c:v>
                </c:pt>
                <c:pt idx="131">
                  <c:v>85.5</c:v>
                </c:pt>
                <c:pt idx="132">
                  <c:v>86</c:v>
                </c:pt>
                <c:pt idx="133">
                  <c:v>86.5</c:v>
                </c:pt>
                <c:pt idx="134">
                  <c:v>87</c:v>
                </c:pt>
                <c:pt idx="135">
                  <c:v>87.5</c:v>
                </c:pt>
                <c:pt idx="136">
                  <c:v>88</c:v>
                </c:pt>
                <c:pt idx="137">
                  <c:v>88.5</c:v>
                </c:pt>
                <c:pt idx="138">
                  <c:v>89</c:v>
                </c:pt>
                <c:pt idx="139">
                  <c:v>89.5</c:v>
                </c:pt>
                <c:pt idx="140">
                  <c:v>90</c:v>
                </c:pt>
                <c:pt idx="141">
                  <c:v>90.5</c:v>
                </c:pt>
                <c:pt idx="142">
                  <c:v>91</c:v>
                </c:pt>
                <c:pt idx="143">
                  <c:v>91.5</c:v>
                </c:pt>
                <c:pt idx="144">
                  <c:v>92</c:v>
                </c:pt>
                <c:pt idx="145">
                  <c:v>92.5</c:v>
                </c:pt>
                <c:pt idx="146">
                  <c:v>93</c:v>
                </c:pt>
                <c:pt idx="147">
                  <c:v>93.5</c:v>
                </c:pt>
                <c:pt idx="148">
                  <c:v>94</c:v>
                </c:pt>
                <c:pt idx="149">
                  <c:v>94.5</c:v>
                </c:pt>
                <c:pt idx="150">
                  <c:v>95</c:v>
                </c:pt>
                <c:pt idx="151">
                  <c:v>95.5</c:v>
                </c:pt>
                <c:pt idx="152">
                  <c:v>96</c:v>
                </c:pt>
                <c:pt idx="153">
                  <c:v>96.5</c:v>
                </c:pt>
                <c:pt idx="154">
                  <c:v>97</c:v>
                </c:pt>
                <c:pt idx="155">
                  <c:v>97.5</c:v>
                </c:pt>
                <c:pt idx="156">
                  <c:v>98</c:v>
                </c:pt>
                <c:pt idx="157">
                  <c:v>98.5</c:v>
                </c:pt>
                <c:pt idx="158">
                  <c:v>99</c:v>
                </c:pt>
                <c:pt idx="159">
                  <c:v>99.5</c:v>
                </c:pt>
                <c:pt idx="160">
                  <c:v>100</c:v>
                </c:pt>
                <c:pt idx="161">
                  <c:v>100.5</c:v>
                </c:pt>
                <c:pt idx="162">
                  <c:v>101</c:v>
                </c:pt>
                <c:pt idx="163">
                  <c:v>101.5</c:v>
                </c:pt>
                <c:pt idx="164">
                  <c:v>102</c:v>
                </c:pt>
                <c:pt idx="165">
                  <c:v>102.5</c:v>
                </c:pt>
                <c:pt idx="166">
                  <c:v>103</c:v>
                </c:pt>
                <c:pt idx="167">
                  <c:v>103.5</c:v>
                </c:pt>
                <c:pt idx="168">
                  <c:v>104</c:v>
                </c:pt>
                <c:pt idx="169">
                  <c:v>104.5</c:v>
                </c:pt>
                <c:pt idx="170">
                  <c:v>105</c:v>
                </c:pt>
                <c:pt idx="171">
                  <c:v>105.5</c:v>
                </c:pt>
                <c:pt idx="172">
                  <c:v>106</c:v>
                </c:pt>
                <c:pt idx="173">
                  <c:v>106.5</c:v>
                </c:pt>
                <c:pt idx="174">
                  <c:v>107</c:v>
                </c:pt>
                <c:pt idx="175">
                  <c:v>107.5</c:v>
                </c:pt>
                <c:pt idx="176">
                  <c:v>108</c:v>
                </c:pt>
                <c:pt idx="177">
                  <c:v>108.5</c:v>
                </c:pt>
                <c:pt idx="178">
                  <c:v>109</c:v>
                </c:pt>
                <c:pt idx="179">
                  <c:v>109.5</c:v>
                </c:pt>
                <c:pt idx="180">
                  <c:v>110</c:v>
                </c:pt>
                <c:pt idx="181">
                  <c:v>110.5</c:v>
                </c:pt>
                <c:pt idx="182">
                  <c:v>111</c:v>
                </c:pt>
                <c:pt idx="183">
                  <c:v>111.5</c:v>
                </c:pt>
                <c:pt idx="184">
                  <c:v>112</c:v>
                </c:pt>
                <c:pt idx="185">
                  <c:v>112.5</c:v>
                </c:pt>
                <c:pt idx="186">
                  <c:v>113</c:v>
                </c:pt>
                <c:pt idx="187">
                  <c:v>113.5</c:v>
                </c:pt>
                <c:pt idx="188">
                  <c:v>114</c:v>
                </c:pt>
                <c:pt idx="189">
                  <c:v>114.5</c:v>
                </c:pt>
                <c:pt idx="190">
                  <c:v>115</c:v>
                </c:pt>
                <c:pt idx="191">
                  <c:v>115.5</c:v>
                </c:pt>
                <c:pt idx="192">
                  <c:v>116</c:v>
                </c:pt>
                <c:pt idx="193">
                  <c:v>116.5</c:v>
                </c:pt>
                <c:pt idx="194">
                  <c:v>117</c:v>
                </c:pt>
                <c:pt idx="195">
                  <c:v>117.5</c:v>
                </c:pt>
                <c:pt idx="196">
                  <c:v>118</c:v>
                </c:pt>
                <c:pt idx="197">
                  <c:v>118.5</c:v>
                </c:pt>
                <c:pt idx="198">
                  <c:v>119</c:v>
                </c:pt>
                <c:pt idx="199">
                  <c:v>119.5</c:v>
                </c:pt>
                <c:pt idx="200">
                  <c:v>120</c:v>
                </c:pt>
                <c:pt idx="201">
                  <c:v>120.5</c:v>
                </c:pt>
                <c:pt idx="202">
                  <c:v>121</c:v>
                </c:pt>
                <c:pt idx="203">
                  <c:v>121.5</c:v>
                </c:pt>
                <c:pt idx="204">
                  <c:v>122</c:v>
                </c:pt>
                <c:pt idx="205">
                  <c:v>122.5</c:v>
                </c:pt>
                <c:pt idx="206">
                  <c:v>123</c:v>
                </c:pt>
                <c:pt idx="207">
                  <c:v>123.5</c:v>
                </c:pt>
                <c:pt idx="208">
                  <c:v>124</c:v>
                </c:pt>
                <c:pt idx="209">
                  <c:v>124.5</c:v>
                </c:pt>
                <c:pt idx="210">
                  <c:v>125</c:v>
                </c:pt>
                <c:pt idx="211">
                  <c:v>125.5</c:v>
                </c:pt>
                <c:pt idx="212">
                  <c:v>126</c:v>
                </c:pt>
                <c:pt idx="213">
                  <c:v>126.5</c:v>
                </c:pt>
                <c:pt idx="214">
                  <c:v>127</c:v>
                </c:pt>
                <c:pt idx="215">
                  <c:v>127.5</c:v>
                </c:pt>
                <c:pt idx="216">
                  <c:v>128</c:v>
                </c:pt>
                <c:pt idx="217">
                  <c:v>128.5</c:v>
                </c:pt>
                <c:pt idx="218">
                  <c:v>129</c:v>
                </c:pt>
                <c:pt idx="219">
                  <c:v>129.5</c:v>
                </c:pt>
                <c:pt idx="220">
                  <c:v>130</c:v>
                </c:pt>
                <c:pt idx="221">
                  <c:v>130.5</c:v>
                </c:pt>
                <c:pt idx="222">
                  <c:v>131</c:v>
                </c:pt>
                <c:pt idx="223">
                  <c:v>131.5</c:v>
                </c:pt>
                <c:pt idx="224">
                  <c:v>132</c:v>
                </c:pt>
                <c:pt idx="225">
                  <c:v>132.5</c:v>
                </c:pt>
                <c:pt idx="226">
                  <c:v>133</c:v>
                </c:pt>
                <c:pt idx="227">
                  <c:v>133.5</c:v>
                </c:pt>
                <c:pt idx="228">
                  <c:v>134</c:v>
                </c:pt>
                <c:pt idx="229">
                  <c:v>134.5</c:v>
                </c:pt>
                <c:pt idx="230">
                  <c:v>135</c:v>
                </c:pt>
                <c:pt idx="231">
                  <c:v>135.5</c:v>
                </c:pt>
                <c:pt idx="232">
                  <c:v>136</c:v>
                </c:pt>
                <c:pt idx="233">
                  <c:v>136.5</c:v>
                </c:pt>
                <c:pt idx="234">
                  <c:v>137</c:v>
                </c:pt>
                <c:pt idx="235">
                  <c:v>137.5</c:v>
                </c:pt>
                <c:pt idx="236">
                  <c:v>138</c:v>
                </c:pt>
                <c:pt idx="237">
                  <c:v>138.5</c:v>
                </c:pt>
                <c:pt idx="238">
                  <c:v>139</c:v>
                </c:pt>
                <c:pt idx="239">
                  <c:v>139.5</c:v>
                </c:pt>
                <c:pt idx="240">
                  <c:v>140</c:v>
                </c:pt>
                <c:pt idx="241">
                  <c:v>140.5</c:v>
                </c:pt>
                <c:pt idx="242">
                  <c:v>141</c:v>
                </c:pt>
                <c:pt idx="243">
                  <c:v>141.5</c:v>
                </c:pt>
                <c:pt idx="244">
                  <c:v>142</c:v>
                </c:pt>
                <c:pt idx="245">
                  <c:v>142.5</c:v>
                </c:pt>
                <c:pt idx="246">
                  <c:v>143</c:v>
                </c:pt>
                <c:pt idx="247">
                  <c:v>143.5</c:v>
                </c:pt>
                <c:pt idx="248">
                  <c:v>144</c:v>
                </c:pt>
                <c:pt idx="249">
                  <c:v>144.5</c:v>
                </c:pt>
                <c:pt idx="250">
                  <c:v>145</c:v>
                </c:pt>
                <c:pt idx="251">
                  <c:v>145.5</c:v>
                </c:pt>
                <c:pt idx="252">
                  <c:v>146</c:v>
                </c:pt>
                <c:pt idx="253">
                  <c:v>146.5</c:v>
                </c:pt>
                <c:pt idx="254">
                  <c:v>147</c:v>
                </c:pt>
                <c:pt idx="255">
                  <c:v>147.5</c:v>
                </c:pt>
                <c:pt idx="256">
                  <c:v>148</c:v>
                </c:pt>
                <c:pt idx="257">
                  <c:v>148.5</c:v>
                </c:pt>
                <c:pt idx="258">
                  <c:v>149</c:v>
                </c:pt>
                <c:pt idx="259">
                  <c:v>149.5</c:v>
                </c:pt>
                <c:pt idx="260">
                  <c:v>150</c:v>
                </c:pt>
                <c:pt idx="261">
                  <c:v>150.5</c:v>
                </c:pt>
                <c:pt idx="262">
                  <c:v>151</c:v>
                </c:pt>
                <c:pt idx="263">
                  <c:v>151.5</c:v>
                </c:pt>
                <c:pt idx="264">
                  <c:v>152</c:v>
                </c:pt>
                <c:pt idx="265">
                  <c:v>152.5</c:v>
                </c:pt>
                <c:pt idx="266">
                  <c:v>153</c:v>
                </c:pt>
                <c:pt idx="267">
                  <c:v>153.5</c:v>
                </c:pt>
                <c:pt idx="268">
                  <c:v>154</c:v>
                </c:pt>
                <c:pt idx="269">
                  <c:v>154.5</c:v>
                </c:pt>
                <c:pt idx="270">
                  <c:v>155</c:v>
                </c:pt>
                <c:pt idx="271">
                  <c:v>155.5</c:v>
                </c:pt>
                <c:pt idx="272">
                  <c:v>156</c:v>
                </c:pt>
                <c:pt idx="273">
                  <c:v>156.5</c:v>
                </c:pt>
                <c:pt idx="274">
                  <c:v>157</c:v>
                </c:pt>
                <c:pt idx="275">
                  <c:v>157.5</c:v>
                </c:pt>
                <c:pt idx="276">
                  <c:v>158</c:v>
                </c:pt>
                <c:pt idx="277">
                  <c:v>158.5</c:v>
                </c:pt>
                <c:pt idx="278">
                  <c:v>159</c:v>
                </c:pt>
                <c:pt idx="279">
                  <c:v>159.5</c:v>
                </c:pt>
                <c:pt idx="280">
                  <c:v>160</c:v>
                </c:pt>
                <c:pt idx="281">
                  <c:v>160.5</c:v>
                </c:pt>
                <c:pt idx="282">
                  <c:v>161</c:v>
                </c:pt>
                <c:pt idx="283">
                  <c:v>161.5</c:v>
                </c:pt>
                <c:pt idx="284">
                  <c:v>162</c:v>
                </c:pt>
                <c:pt idx="285">
                  <c:v>162.5</c:v>
                </c:pt>
                <c:pt idx="286">
                  <c:v>163</c:v>
                </c:pt>
                <c:pt idx="287">
                  <c:v>163.5</c:v>
                </c:pt>
                <c:pt idx="288">
                  <c:v>164</c:v>
                </c:pt>
                <c:pt idx="289">
                  <c:v>164.5</c:v>
                </c:pt>
                <c:pt idx="290">
                  <c:v>165</c:v>
                </c:pt>
                <c:pt idx="291">
                  <c:v>165.5</c:v>
                </c:pt>
                <c:pt idx="292">
                  <c:v>166</c:v>
                </c:pt>
                <c:pt idx="293">
                  <c:v>166.5</c:v>
                </c:pt>
                <c:pt idx="294">
                  <c:v>167</c:v>
                </c:pt>
                <c:pt idx="295">
                  <c:v>167.5</c:v>
                </c:pt>
                <c:pt idx="296">
                  <c:v>168</c:v>
                </c:pt>
                <c:pt idx="297">
                  <c:v>168.5</c:v>
                </c:pt>
                <c:pt idx="298">
                  <c:v>169</c:v>
                </c:pt>
                <c:pt idx="299">
                  <c:v>169.5</c:v>
                </c:pt>
                <c:pt idx="300">
                  <c:v>170</c:v>
                </c:pt>
                <c:pt idx="301">
                  <c:v>170.5</c:v>
                </c:pt>
                <c:pt idx="302">
                  <c:v>171</c:v>
                </c:pt>
                <c:pt idx="303">
                  <c:v>171.5</c:v>
                </c:pt>
                <c:pt idx="304">
                  <c:v>172</c:v>
                </c:pt>
                <c:pt idx="305">
                  <c:v>172.5</c:v>
                </c:pt>
                <c:pt idx="306">
                  <c:v>173</c:v>
                </c:pt>
                <c:pt idx="307">
                  <c:v>173.5</c:v>
                </c:pt>
                <c:pt idx="308">
                  <c:v>174</c:v>
                </c:pt>
                <c:pt idx="309">
                  <c:v>174.5</c:v>
                </c:pt>
                <c:pt idx="310">
                  <c:v>175</c:v>
                </c:pt>
                <c:pt idx="311">
                  <c:v>175.5</c:v>
                </c:pt>
                <c:pt idx="312">
                  <c:v>176</c:v>
                </c:pt>
                <c:pt idx="313">
                  <c:v>176.5</c:v>
                </c:pt>
                <c:pt idx="314">
                  <c:v>177</c:v>
                </c:pt>
                <c:pt idx="315">
                  <c:v>177.5</c:v>
                </c:pt>
                <c:pt idx="316">
                  <c:v>178</c:v>
                </c:pt>
                <c:pt idx="317">
                  <c:v>178.5</c:v>
                </c:pt>
                <c:pt idx="318">
                  <c:v>179</c:v>
                </c:pt>
                <c:pt idx="319">
                  <c:v>179.5</c:v>
                </c:pt>
                <c:pt idx="320">
                  <c:v>180</c:v>
                </c:pt>
                <c:pt idx="321">
                  <c:v>180.5</c:v>
                </c:pt>
                <c:pt idx="322">
                  <c:v>181</c:v>
                </c:pt>
                <c:pt idx="323">
                  <c:v>181.5</c:v>
                </c:pt>
                <c:pt idx="324">
                  <c:v>182</c:v>
                </c:pt>
                <c:pt idx="325">
                  <c:v>182.5</c:v>
                </c:pt>
                <c:pt idx="326">
                  <c:v>183</c:v>
                </c:pt>
                <c:pt idx="327">
                  <c:v>183.5</c:v>
                </c:pt>
                <c:pt idx="328">
                  <c:v>184</c:v>
                </c:pt>
                <c:pt idx="329">
                  <c:v>184.5</c:v>
                </c:pt>
                <c:pt idx="330">
                  <c:v>185</c:v>
                </c:pt>
                <c:pt idx="331">
                  <c:v>185.5</c:v>
                </c:pt>
                <c:pt idx="332">
                  <c:v>186</c:v>
                </c:pt>
                <c:pt idx="333">
                  <c:v>186.5</c:v>
                </c:pt>
                <c:pt idx="334">
                  <c:v>187</c:v>
                </c:pt>
                <c:pt idx="335">
                  <c:v>187.5</c:v>
                </c:pt>
                <c:pt idx="336">
                  <c:v>188</c:v>
                </c:pt>
                <c:pt idx="337">
                  <c:v>188.5</c:v>
                </c:pt>
                <c:pt idx="338">
                  <c:v>189</c:v>
                </c:pt>
                <c:pt idx="339">
                  <c:v>189.5</c:v>
                </c:pt>
                <c:pt idx="340">
                  <c:v>190</c:v>
                </c:pt>
                <c:pt idx="341">
                  <c:v>190.5</c:v>
                </c:pt>
                <c:pt idx="342">
                  <c:v>191</c:v>
                </c:pt>
                <c:pt idx="343">
                  <c:v>191.5</c:v>
                </c:pt>
                <c:pt idx="344">
                  <c:v>192</c:v>
                </c:pt>
                <c:pt idx="345">
                  <c:v>192.5</c:v>
                </c:pt>
                <c:pt idx="346">
                  <c:v>193</c:v>
                </c:pt>
                <c:pt idx="347">
                  <c:v>193.5</c:v>
                </c:pt>
                <c:pt idx="348">
                  <c:v>194</c:v>
                </c:pt>
                <c:pt idx="349">
                  <c:v>194.5</c:v>
                </c:pt>
                <c:pt idx="350">
                  <c:v>195</c:v>
                </c:pt>
                <c:pt idx="351">
                  <c:v>195.5</c:v>
                </c:pt>
                <c:pt idx="352">
                  <c:v>196</c:v>
                </c:pt>
                <c:pt idx="353">
                  <c:v>196.5</c:v>
                </c:pt>
                <c:pt idx="354">
                  <c:v>197</c:v>
                </c:pt>
                <c:pt idx="355">
                  <c:v>197.5</c:v>
                </c:pt>
                <c:pt idx="356">
                  <c:v>198</c:v>
                </c:pt>
                <c:pt idx="357">
                  <c:v>198.5</c:v>
                </c:pt>
                <c:pt idx="358">
                  <c:v>199</c:v>
                </c:pt>
                <c:pt idx="359">
                  <c:v>199.5</c:v>
                </c:pt>
                <c:pt idx="360">
                  <c:v>200</c:v>
                </c:pt>
                <c:pt idx="361">
                  <c:v>200.5</c:v>
                </c:pt>
                <c:pt idx="362">
                  <c:v>201</c:v>
                </c:pt>
                <c:pt idx="363">
                  <c:v>201.5</c:v>
                </c:pt>
                <c:pt idx="364">
                  <c:v>202</c:v>
                </c:pt>
                <c:pt idx="365">
                  <c:v>202.5</c:v>
                </c:pt>
                <c:pt idx="366">
                  <c:v>203</c:v>
                </c:pt>
                <c:pt idx="367">
                  <c:v>203.5</c:v>
                </c:pt>
                <c:pt idx="368">
                  <c:v>204</c:v>
                </c:pt>
                <c:pt idx="369">
                  <c:v>204.5</c:v>
                </c:pt>
                <c:pt idx="370">
                  <c:v>205</c:v>
                </c:pt>
                <c:pt idx="371">
                  <c:v>205.5</c:v>
                </c:pt>
                <c:pt idx="372">
                  <c:v>206</c:v>
                </c:pt>
                <c:pt idx="373">
                  <c:v>206.5</c:v>
                </c:pt>
                <c:pt idx="374">
                  <c:v>207</c:v>
                </c:pt>
                <c:pt idx="375">
                  <c:v>207.5</c:v>
                </c:pt>
                <c:pt idx="376">
                  <c:v>208</c:v>
                </c:pt>
                <c:pt idx="377">
                  <c:v>208.5</c:v>
                </c:pt>
                <c:pt idx="378">
                  <c:v>209</c:v>
                </c:pt>
                <c:pt idx="379">
                  <c:v>209.5</c:v>
                </c:pt>
                <c:pt idx="380">
                  <c:v>210</c:v>
                </c:pt>
                <c:pt idx="381">
                  <c:v>210.5</c:v>
                </c:pt>
                <c:pt idx="382">
                  <c:v>211</c:v>
                </c:pt>
                <c:pt idx="383">
                  <c:v>211.5</c:v>
                </c:pt>
                <c:pt idx="384">
                  <c:v>212</c:v>
                </c:pt>
                <c:pt idx="385">
                  <c:v>212.5</c:v>
                </c:pt>
                <c:pt idx="386">
                  <c:v>213</c:v>
                </c:pt>
                <c:pt idx="387">
                  <c:v>213.5</c:v>
                </c:pt>
                <c:pt idx="388">
                  <c:v>214</c:v>
                </c:pt>
                <c:pt idx="389">
                  <c:v>214.5</c:v>
                </c:pt>
                <c:pt idx="390">
                  <c:v>215</c:v>
                </c:pt>
                <c:pt idx="391">
                  <c:v>215.5</c:v>
                </c:pt>
                <c:pt idx="392">
                  <c:v>216</c:v>
                </c:pt>
                <c:pt idx="393">
                  <c:v>216.5</c:v>
                </c:pt>
                <c:pt idx="394">
                  <c:v>217</c:v>
                </c:pt>
                <c:pt idx="395">
                  <c:v>217.5</c:v>
                </c:pt>
                <c:pt idx="396">
                  <c:v>218</c:v>
                </c:pt>
                <c:pt idx="397">
                  <c:v>218.5</c:v>
                </c:pt>
                <c:pt idx="398">
                  <c:v>219</c:v>
                </c:pt>
                <c:pt idx="399">
                  <c:v>219.5</c:v>
                </c:pt>
                <c:pt idx="400">
                  <c:v>220</c:v>
                </c:pt>
                <c:pt idx="401">
                  <c:v>220.5</c:v>
                </c:pt>
                <c:pt idx="402">
                  <c:v>221</c:v>
                </c:pt>
                <c:pt idx="403">
                  <c:v>221.5</c:v>
                </c:pt>
                <c:pt idx="404">
                  <c:v>222</c:v>
                </c:pt>
                <c:pt idx="405">
                  <c:v>222.5</c:v>
                </c:pt>
                <c:pt idx="406">
                  <c:v>223</c:v>
                </c:pt>
                <c:pt idx="407">
                  <c:v>223.5</c:v>
                </c:pt>
                <c:pt idx="408">
                  <c:v>224</c:v>
                </c:pt>
                <c:pt idx="409">
                  <c:v>224.5</c:v>
                </c:pt>
                <c:pt idx="410">
                  <c:v>225</c:v>
                </c:pt>
                <c:pt idx="411">
                  <c:v>225.5</c:v>
                </c:pt>
                <c:pt idx="412">
                  <c:v>226</c:v>
                </c:pt>
                <c:pt idx="413">
                  <c:v>226.5</c:v>
                </c:pt>
                <c:pt idx="414">
                  <c:v>227</c:v>
                </c:pt>
                <c:pt idx="415">
                  <c:v>227.5</c:v>
                </c:pt>
                <c:pt idx="416">
                  <c:v>228</c:v>
                </c:pt>
                <c:pt idx="417">
                  <c:v>228.5</c:v>
                </c:pt>
                <c:pt idx="418">
                  <c:v>229</c:v>
                </c:pt>
                <c:pt idx="419">
                  <c:v>229.5</c:v>
                </c:pt>
                <c:pt idx="420">
                  <c:v>230</c:v>
                </c:pt>
                <c:pt idx="421">
                  <c:v>230.5</c:v>
                </c:pt>
                <c:pt idx="422">
                  <c:v>231</c:v>
                </c:pt>
                <c:pt idx="423">
                  <c:v>231.5</c:v>
                </c:pt>
                <c:pt idx="424">
                  <c:v>232</c:v>
                </c:pt>
                <c:pt idx="425">
                  <c:v>232.5</c:v>
                </c:pt>
                <c:pt idx="426">
                  <c:v>233</c:v>
                </c:pt>
                <c:pt idx="427">
                  <c:v>233.5</c:v>
                </c:pt>
                <c:pt idx="428">
                  <c:v>234</c:v>
                </c:pt>
                <c:pt idx="429">
                  <c:v>234.5</c:v>
                </c:pt>
                <c:pt idx="430">
                  <c:v>235</c:v>
                </c:pt>
                <c:pt idx="431">
                  <c:v>235.5</c:v>
                </c:pt>
                <c:pt idx="432">
                  <c:v>236</c:v>
                </c:pt>
                <c:pt idx="433">
                  <c:v>236.5</c:v>
                </c:pt>
                <c:pt idx="434">
                  <c:v>237</c:v>
                </c:pt>
                <c:pt idx="435">
                  <c:v>237.5</c:v>
                </c:pt>
                <c:pt idx="436">
                  <c:v>238</c:v>
                </c:pt>
                <c:pt idx="437">
                  <c:v>238.5</c:v>
                </c:pt>
                <c:pt idx="438">
                  <c:v>239</c:v>
                </c:pt>
                <c:pt idx="439">
                  <c:v>239.5</c:v>
                </c:pt>
                <c:pt idx="440">
                  <c:v>240</c:v>
                </c:pt>
                <c:pt idx="441">
                  <c:v>240.5</c:v>
                </c:pt>
                <c:pt idx="442">
                  <c:v>241</c:v>
                </c:pt>
                <c:pt idx="443">
                  <c:v>241.5</c:v>
                </c:pt>
                <c:pt idx="444">
                  <c:v>242</c:v>
                </c:pt>
                <c:pt idx="445">
                  <c:v>242.5</c:v>
                </c:pt>
                <c:pt idx="446">
                  <c:v>243</c:v>
                </c:pt>
                <c:pt idx="447">
                  <c:v>243.5</c:v>
                </c:pt>
                <c:pt idx="448">
                  <c:v>244</c:v>
                </c:pt>
                <c:pt idx="449">
                  <c:v>244.5</c:v>
                </c:pt>
                <c:pt idx="450">
                  <c:v>245</c:v>
                </c:pt>
                <c:pt idx="451">
                  <c:v>245.5</c:v>
                </c:pt>
                <c:pt idx="452">
                  <c:v>246</c:v>
                </c:pt>
                <c:pt idx="453">
                  <c:v>246.5</c:v>
                </c:pt>
                <c:pt idx="454">
                  <c:v>247</c:v>
                </c:pt>
                <c:pt idx="455">
                  <c:v>247.5</c:v>
                </c:pt>
                <c:pt idx="456">
                  <c:v>248</c:v>
                </c:pt>
                <c:pt idx="457">
                  <c:v>248.5</c:v>
                </c:pt>
                <c:pt idx="458">
                  <c:v>249</c:v>
                </c:pt>
                <c:pt idx="459">
                  <c:v>249.5</c:v>
                </c:pt>
                <c:pt idx="460">
                  <c:v>250</c:v>
                </c:pt>
                <c:pt idx="461">
                  <c:v>250.5</c:v>
                </c:pt>
                <c:pt idx="462">
                  <c:v>251</c:v>
                </c:pt>
                <c:pt idx="463">
                  <c:v>251.5</c:v>
                </c:pt>
                <c:pt idx="464">
                  <c:v>252</c:v>
                </c:pt>
                <c:pt idx="465">
                  <c:v>252.5</c:v>
                </c:pt>
                <c:pt idx="466">
                  <c:v>253</c:v>
                </c:pt>
                <c:pt idx="467">
                  <c:v>253.5</c:v>
                </c:pt>
                <c:pt idx="468">
                  <c:v>254</c:v>
                </c:pt>
                <c:pt idx="469">
                  <c:v>254.5</c:v>
                </c:pt>
                <c:pt idx="470">
                  <c:v>255</c:v>
                </c:pt>
                <c:pt idx="471">
                  <c:v>255.5</c:v>
                </c:pt>
                <c:pt idx="472">
                  <c:v>256</c:v>
                </c:pt>
                <c:pt idx="473">
                  <c:v>256.5</c:v>
                </c:pt>
                <c:pt idx="474">
                  <c:v>257</c:v>
                </c:pt>
                <c:pt idx="475">
                  <c:v>257.5</c:v>
                </c:pt>
                <c:pt idx="476">
                  <c:v>258</c:v>
                </c:pt>
                <c:pt idx="477">
                  <c:v>258.5</c:v>
                </c:pt>
                <c:pt idx="478">
                  <c:v>259</c:v>
                </c:pt>
                <c:pt idx="479">
                  <c:v>259.5</c:v>
                </c:pt>
                <c:pt idx="480">
                  <c:v>260</c:v>
                </c:pt>
                <c:pt idx="481">
                  <c:v>260.5</c:v>
                </c:pt>
                <c:pt idx="482">
                  <c:v>261</c:v>
                </c:pt>
                <c:pt idx="483">
                  <c:v>261.5</c:v>
                </c:pt>
                <c:pt idx="484">
                  <c:v>262</c:v>
                </c:pt>
                <c:pt idx="485">
                  <c:v>262.5</c:v>
                </c:pt>
                <c:pt idx="486">
                  <c:v>263</c:v>
                </c:pt>
                <c:pt idx="487">
                  <c:v>263.5</c:v>
                </c:pt>
                <c:pt idx="488">
                  <c:v>264</c:v>
                </c:pt>
                <c:pt idx="489">
                  <c:v>264.5</c:v>
                </c:pt>
                <c:pt idx="490">
                  <c:v>265</c:v>
                </c:pt>
                <c:pt idx="491">
                  <c:v>265.5</c:v>
                </c:pt>
                <c:pt idx="492">
                  <c:v>266</c:v>
                </c:pt>
                <c:pt idx="493">
                  <c:v>266.5</c:v>
                </c:pt>
                <c:pt idx="494">
                  <c:v>267</c:v>
                </c:pt>
                <c:pt idx="495">
                  <c:v>267.5</c:v>
                </c:pt>
                <c:pt idx="496">
                  <c:v>268</c:v>
                </c:pt>
                <c:pt idx="497">
                  <c:v>268.5</c:v>
                </c:pt>
                <c:pt idx="498">
                  <c:v>269</c:v>
                </c:pt>
                <c:pt idx="499">
                  <c:v>269.5</c:v>
                </c:pt>
                <c:pt idx="500">
                  <c:v>270</c:v>
                </c:pt>
                <c:pt idx="501">
                  <c:v>270.5</c:v>
                </c:pt>
                <c:pt idx="502">
                  <c:v>271</c:v>
                </c:pt>
                <c:pt idx="503">
                  <c:v>271.5</c:v>
                </c:pt>
                <c:pt idx="504">
                  <c:v>272</c:v>
                </c:pt>
                <c:pt idx="505">
                  <c:v>272.5</c:v>
                </c:pt>
                <c:pt idx="506">
                  <c:v>273</c:v>
                </c:pt>
                <c:pt idx="507">
                  <c:v>273.5</c:v>
                </c:pt>
                <c:pt idx="508">
                  <c:v>274</c:v>
                </c:pt>
                <c:pt idx="509">
                  <c:v>274.5</c:v>
                </c:pt>
                <c:pt idx="510">
                  <c:v>275</c:v>
                </c:pt>
                <c:pt idx="511">
                  <c:v>275.5</c:v>
                </c:pt>
                <c:pt idx="512">
                  <c:v>276</c:v>
                </c:pt>
                <c:pt idx="513">
                  <c:v>276.5</c:v>
                </c:pt>
                <c:pt idx="514">
                  <c:v>277</c:v>
                </c:pt>
                <c:pt idx="515">
                  <c:v>277.5</c:v>
                </c:pt>
                <c:pt idx="516">
                  <c:v>278</c:v>
                </c:pt>
                <c:pt idx="517">
                  <c:v>278.5</c:v>
                </c:pt>
                <c:pt idx="518">
                  <c:v>279</c:v>
                </c:pt>
                <c:pt idx="519">
                  <c:v>279.5</c:v>
                </c:pt>
                <c:pt idx="520">
                  <c:v>280</c:v>
                </c:pt>
                <c:pt idx="521">
                  <c:v>280.5</c:v>
                </c:pt>
                <c:pt idx="522">
                  <c:v>281</c:v>
                </c:pt>
                <c:pt idx="523">
                  <c:v>281.5</c:v>
                </c:pt>
                <c:pt idx="524">
                  <c:v>282</c:v>
                </c:pt>
                <c:pt idx="525">
                  <c:v>282.5</c:v>
                </c:pt>
                <c:pt idx="526">
                  <c:v>283</c:v>
                </c:pt>
                <c:pt idx="527">
                  <c:v>283.5</c:v>
                </c:pt>
                <c:pt idx="528">
                  <c:v>284</c:v>
                </c:pt>
                <c:pt idx="529">
                  <c:v>284.5</c:v>
                </c:pt>
                <c:pt idx="530">
                  <c:v>285</c:v>
                </c:pt>
                <c:pt idx="531">
                  <c:v>285.5</c:v>
                </c:pt>
                <c:pt idx="532">
                  <c:v>286</c:v>
                </c:pt>
                <c:pt idx="533">
                  <c:v>286.5</c:v>
                </c:pt>
                <c:pt idx="534">
                  <c:v>287</c:v>
                </c:pt>
                <c:pt idx="535">
                  <c:v>287.5</c:v>
                </c:pt>
                <c:pt idx="536">
                  <c:v>288</c:v>
                </c:pt>
                <c:pt idx="537">
                  <c:v>288.5</c:v>
                </c:pt>
                <c:pt idx="538">
                  <c:v>289</c:v>
                </c:pt>
                <c:pt idx="539">
                  <c:v>289.5</c:v>
                </c:pt>
                <c:pt idx="540">
                  <c:v>290</c:v>
                </c:pt>
                <c:pt idx="541">
                  <c:v>290.5</c:v>
                </c:pt>
                <c:pt idx="542">
                  <c:v>291</c:v>
                </c:pt>
                <c:pt idx="543">
                  <c:v>291.5</c:v>
                </c:pt>
                <c:pt idx="544">
                  <c:v>292</c:v>
                </c:pt>
                <c:pt idx="545">
                  <c:v>292.5</c:v>
                </c:pt>
                <c:pt idx="546">
                  <c:v>293</c:v>
                </c:pt>
                <c:pt idx="547">
                  <c:v>293.5</c:v>
                </c:pt>
                <c:pt idx="548">
                  <c:v>294</c:v>
                </c:pt>
                <c:pt idx="549">
                  <c:v>294.5</c:v>
                </c:pt>
                <c:pt idx="550">
                  <c:v>295</c:v>
                </c:pt>
                <c:pt idx="551">
                  <c:v>295.5</c:v>
                </c:pt>
                <c:pt idx="552">
                  <c:v>296</c:v>
                </c:pt>
                <c:pt idx="553">
                  <c:v>296.5</c:v>
                </c:pt>
                <c:pt idx="554">
                  <c:v>297</c:v>
                </c:pt>
                <c:pt idx="555">
                  <c:v>297.5</c:v>
                </c:pt>
                <c:pt idx="556">
                  <c:v>298</c:v>
                </c:pt>
                <c:pt idx="557">
                  <c:v>298.5</c:v>
                </c:pt>
                <c:pt idx="558">
                  <c:v>299</c:v>
                </c:pt>
                <c:pt idx="559">
                  <c:v>299.5</c:v>
                </c:pt>
                <c:pt idx="560">
                  <c:v>300</c:v>
                </c:pt>
                <c:pt idx="561">
                  <c:v>300.5</c:v>
                </c:pt>
                <c:pt idx="562">
                  <c:v>301</c:v>
                </c:pt>
                <c:pt idx="563">
                  <c:v>301.5</c:v>
                </c:pt>
                <c:pt idx="564">
                  <c:v>302</c:v>
                </c:pt>
                <c:pt idx="565">
                  <c:v>302.5</c:v>
                </c:pt>
                <c:pt idx="566">
                  <c:v>303</c:v>
                </c:pt>
                <c:pt idx="567">
                  <c:v>303.5</c:v>
                </c:pt>
                <c:pt idx="568">
                  <c:v>304</c:v>
                </c:pt>
                <c:pt idx="569">
                  <c:v>304.5</c:v>
                </c:pt>
                <c:pt idx="570">
                  <c:v>305</c:v>
                </c:pt>
                <c:pt idx="571">
                  <c:v>305.5</c:v>
                </c:pt>
                <c:pt idx="572">
                  <c:v>306</c:v>
                </c:pt>
                <c:pt idx="573">
                  <c:v>306.5</c:v>
                </c:pt>
                <c:pt idx="574">
                  <c:v>307</c:v>
                </c:pt>
                <c:pt idx="575">
                  <c:v>307.5</c:v>
                </c:pt>
                <c:pt idx="576">
                  <c:v>308</c:v>
                </c:pt>
                <c:pt idx="577">
                  <c:v>308.5</c:v>
                </c:pt>
                <c:pt idx="578">
                  <c:v>309</c:v>
                </c:pt>
                <c:pt idx="579">
                  <c:v>309.5</c:v>
                </c:pt>
                <c:pt idx="580">
                  <c:v>310</c:v>
                </c:pt>
                <c:pt idx="581">
                  <c:v>310.5</c:v>
                </c:pt>
                <c:pt idx="582">
                  <c:v>311</c:v>
                </c:pt>
                <c:pt idx="583">
                  <c:v>311.5</c:v>
                </c:pt>
                <c:pt idx="584">
                  <c:v>312</c:v>
                </c:pt>
                <c:pt idx="585">
                  <c:v>312.5</c:v>
                </c:pt>
                <c:pt idx="586">
                  <c:v>313</c:v>
                </c:pt>
                <c:pt idx="587">
                  <c:v>313.5</c:v>
                </c:pt>
                <c:pt idx="588">
                  <c:v>314</c:v>
                </c:pt>
                <c:pt idx="589">
                  <c:v>314.5</c:v>
                </c:pt>
                <c:pt idx="590">
                  <c:v>315</c:v>
                </c:pt>
                <c:pt idx="591">
                  <c:v>315.5</c:v>
                </c:pt>
                <c:pt idx="592">
                  <c:v>316</c:v>
                </c:pt>
                <c:pt idx="593">
                  <c:v>316.5</c:v>
                </c:pt>
                <c:pt idx="594">
                  <c:v>317</c:v>
                </c:pt>
                <c:pt idx="595">
                  <c:v>317.5</c:v>
                </c:pt>
                <c:pt idx="596">
                  <c:v>318</c:v>
                </c:pt>
                <c:pt idx="597">
                  <c:v>318.5</c:v>
                </c:pt>
                <c:pt idx="598">
                  <c:v>319</c:v>
                </c:pt>
                <c:pt idx="599">
                  <c:v>319.5</c:v>
                </c:pt>
                <c:pt idx="600">
                  <c:v>320</c:v>
                </c:pt>
                <c:pt idx="601">
                  <c:v>320.5</c:v>
                </c:pt>
                <c:pt idx="602">
                  <c:v>321</c:v>
                </c:pt>
                <c:pt idx="603">
                  <c:v>321.5</c:v>
                </c:pt>
                <c:pt idx="604">
                  <c:v>322</c:v>
                </c:pt>
                <c:pt idx="605">
                  <c:v>322.5</c:v>
                </c:pt>
                <c:pt idx="606">
                  <c:v>323</c:v>
                </c:pt>
                <c:pt idx="607">
                  <c:v>323.5</c:v>
                </c:pt>
                <c:pt idx="608">
                  <c:v>324</c:v>
                </c:pt>
                <c:pt idx="609">
                  <c:v>324.5</c:v>
                </c:pt>
                <c:pt idx="610">
                  <c:v>325</c:v>
                </c:pt>
                <c:pt idx="611">
                  <c:v>325.5</c:v>
                </c:pt>
                <c:pt idx="612">
                  <c:v>326</c:v>
                </c:pt>
                <c:pt idx="613">
                  <c:v>326.5</c:v>
                </c:pt>
                <c:pt idx="614">
                  <c:v>327</c:v>
                </c:pt>
                <c:pt idx="615">
                  <c:v>327.5</c:v>
                </c:pt>
                <c:pt idx="616">
                  <c:v>328</c:v>
                </c:pt>
                <c:pt idx="617">
                  <c:v>328.5</c:v>
                </c:pt>
                <c:pt idx="618">
                  <c:v>329</c:v>
                </c:pt>
                <c:pt idx="619">
                  <c:v>329.5</c:v>
                </c:pt>
                <c:pt idx="620">
                  <c:v>330</c:v>
                </c:pt>
                <c:pt idx="621">
                  <c:v>330.5</c:v>
                </c:pt>
                <c:pt idx="622">
                  <c:v>331</c:v>
                </c:pt>
                <c:pt idx="623">
                  <c:v>331.5</c:v>
                </c:pt>
                <c:pt idx="624">
                  <c:v>332</c:v>
                </c:pt>
                <c:pt idx="625">
                  <c:v>332.5</c:v>
                </c:pt>
                <c:pt idx="626">
                  <c:v>333</c:v>
                </c:pt>
                <c:pt idx="627">
                  <c:v>333.5</c:v>
                </c:pt>
                <c:pt idx="628">
                  <c:v>334</c:v>
                </c:pt>
                <c:pt idx="629">
                  <c:v>334.5</c:v>
                </c:pt>
                <c:pt idx="630">
                  <c:v>335</c:v>
                </c:pt>
                <c:pt idx="631">
                  <c:v>335.5</c:v>
                </c:pt>
                <c:pt idx="632">
                  <c:v>336</c:v>
                </c:pt>
                <c:pt idx="633">
                  <c:v>336.5</c:v>
                </c:pt>
                <c:pt idx="634">
                  <c:v>337</c:v>
                </c:pt>
                <c:pt idx="635">
                  <c:v>337.5</c:v>
                </c:pt>
                <c:pt idx="636">
                  <c:v>338</c:v>
                </c:pt>
                <c:pt idx="637">
                  <c:v>338.5</c:v>
                </c:pt>
                <c:pt idx="638">
                  <c:v>339</c:v>
                </c:pt>
                <c:pt idx="639">
                  <c:v>339.5</c:v>
                </c:pt>
                <c:pt idx="640">
                  <c:v>340</c:v>
                </c:pt>
                <c:pt idx="641">
                  <c:v>340.5</c:v>
                </c:pt>
                <c:pt idx="642">
                  <c:v>341</c:v>
                </c:pt>
                <c:pt idx="643">
                  <c:v>341.5</c:v>
                </c:pt>
                <c:pt idx="644">
                  <c:v>342</c:v>
                </c:pt>
                <c:pt idx="645">
                  <c:v>342.5</c:v>
                </c:pt>
                <c:pt idx="646">
                  <c:v>343</c:v>
                </c:pt>
                <c:pt idx="647">
                  <c:v>343.5</c:v>
                </c:pt>
                <c:pt idx="648">
                  <c:v>344</c:v>
                </c:pt>
                <c:pt idx="649">
                  <c:v>344.5</c:v>
                </c:pt>
                <c:pt idx="650">
                  <c:v>345</c:v>
                </c:pt>
                <c:pt idx="651">
                  <c:v>345.5</c:v>
                </c:pt>
                <c:pt idx="652">
                  <c:v>346</c:v>
                </c:pt>
                <c:pt idx="653">
                  <c:v>346.5</c:v>
                </c:pt>
                <c:pt idx="654">
                  <c:v>347</c:v>
                </c:pt>
                <c:pt idx="655">
                  <c:v>347.5</c:v>
                </c:pt>
                <c:pt idx="656">
                  <c:v>348</c:v>
                </c:pt>
                <c:pt idx="657">
                  <c:v>348.5</c:v>
                </c:pt>
                <c:pt idx="658">
                  <c:v>349</c:v>
                </c:pt>
                <c:pt idx="659">
                  <c:v>349.5</c:v>
                </c:pt>
                <c:pt idx="660">
                  <c:v>350</c:v>
                </c:pt>
              </c:numCache>
            </c:numRef>
          </c:xVal>
          <c:yVal>
            <c:numRef>
              <c:f>'確認 Graph(Vin)'!$F$5:$F$665</c:f>
              <c:numCache>
                <c:formatCode>General</c:formatCode>
                <c:ptCount val="661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12</c:v>
                </c:pt>
                <c:pt idx="23">
                  <c:v>12</c:v>
                </c:pt>
                <c:pt idx="24">
                  <c:v>12</c:v>
                </c:pt>
                <c:pt idx="25">
                  <c:v>12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12</c:v>
                </c:pt>
                <c:pt idx="30">
                  <c:v>12</c:v>
                </c:pt>
                <c:pt idx="31">
                  <c:v>12</c:v>
                </c:pt>
                <c:pt idx="32">
                  <c:v>12</c:v>
                </c:pt>
                <c:pt idx="33">
                  <c:v>12</c:v>
                </c:pt>
                <c:pt idx="34">
                  <c:v>12</c:v>
                </c:pt>
                <c:pt idx="35">
                  <c:v>12</c:v>
                </c:pt>
                <c:pt idx="36">
                  <c:v>12</c:v>
                </c:pt>
                <c:pt idx="37">
                  <c:v>12</c:v>
                </c:pt>
                <c:pt idx="38">
                  <c:v>12</c:v>
                </c:pt>
                <c:pt idx="39">
                  <c:v>12</c:v>
                </c:pt>
                <c:pt idx="40">
                  <c:v>12</c:v>
                </c:pt>
                <c:pt idx="41">
                  <c:v>12</c:v>
                </c:pt>
                <c:pt idx="42">
                  <c:v>12</c:v>
                </c:pt>
                <c:pt idx="43">
                  <c:v>12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  <c:pt idx="47">
                  <c:v>12</c:v>
                </c:pt>
                <c:pt idx="48">
                  <c:v>12</c:v>
                </c:pt>
                <c:pt idx="49">
                  <c:v>12</c:v>
                </c:pt>
                <c:pt idx="50">
                  <c:v>12</c:v>
                </c:pt>
                <c:pt idx="51">
                  <c:v>12</c:v>
                </c:pt>
                <c:pt idx="52">
                  <c:v>12</c:v>
                </c:pt>
                <c:pt idx="53">
                  <c:v>12</c:v>
                </c:pt>
                <c:pt idx="54">
                  <c:v>12</c:v>
                </c:pt>
                <c:pt idx="55">
                  <c:v>12</c:v>
                </c:pt>
                <c:pt idx="56">
                  <c:v>12</c:v>
                </c:pt>
                <c:pt idx="57">
                  <c:v>12</c:v>
                </c:pt>
                <c:pt idx="58">
                  <c:v>12</c:v>
                </c:pt>
                <c:pt idx="59">
                  <c:v>12</c:v>
                </c:pt>
                <c:pt idx="60">
                  <c:v>12</c:v>
                </c:pt>
                <c:pt idx="61">
                  <c:v>12</c:v>
                </c:pt>
                <c:pt idx="62">
                  <c:v>12</c:v>
                </c:pt>
                <c:pt idx="63">
                  <c:v>12</c:v>
                </c:pt>
                <c:pt idx="64">
                  <c:v>12</c:v>
                </c:pt>
                <c:pt idx="65">
                  <c:v>12</c:v>
                </c:pt>
                <c:pt idx="66">
                  <c:v>12</c:v>
                </c:pt>
                <c:pt idx="67">
                  <c:v>12</c:v>
                </c:pt>
                <c:pt idx="68">
                  <c:v>12</c:v>
                </c:pt>
                <c:pt idx="69">
                  <c:v>12</c:v>
                </c:pt>
                <c:pt idx="70">
                  <c:v>12</c:v>
                </c:pt>
                <c:pt idx="71">
                  <c:v>12</c:v>
                </c:pt>
                <c:pt idx="72">
                  <c:v>12</c:v>
                </c:pt>
                <c:pt idx="73">
                  <c:v>12</c:v>
                </c:pt>
                <c:pt idx="74">
                  <c:v>12</c:v>
                </c:pt>
                <c:pt idx="75">
                  <c:v>12</c:v>
                </c:pt>
                <c:pt idx="76">
                  <c:v>12</c:v>
                </c:pt>
                <c:pt idx="77">
                  <c:v>12</c:v>
                </c:pt>
                <c:pt idx="78">
                  <c:v>12</c:v>
                </c:pt>
                <c:pt idx="79">
                  <c:v>12</c:v>
                </c:pt>
                <c:pt idx="80">
                  <c:v>12</c:v>
                </c:pt>
                <c:pt idx="81">
                  <c:v>12</c:v>
                </c:pt>
                <c:pt idx="82">
                  <c:v>12</c:v>
                </c:pt>
                <c:pt idx="83">
                  <c:v>12</c:v>
                </c:pt>
                <c:pt idx="84">
                  <c:v>12</c:v>
                </c:pt>
                <c:pt idx="85">
                  <c:v>12</c:v>
                </c:pt>
                <c:pt idx="86">
                  <c:v>12</c:v>
                </c:pt>
                <c:pt idx="87">
                  <c:v>12</c:v>
                </c:pt>
                <c:pt idx="88">
                  <c:v>12</c:v>
                </c:pt>
                <c:pt idx="89">
                  <c:v>12</c:v>
                </c:pt>
                <c:pt idx="90">
                  <c:v>12</c:v>
                </c:pt>
                <c:pt idx="91">
                  <c:v>12</c:v>
                </c:pt>
                <c:pt idx="92">
                  <c:v>12</c:v>
                </c:pt>
                <c:pt idx="93">
                  <c:v>12</c:v>
                </c:pt>
                <c:pt idx="94">
                  <c:v>12</c:v>
                </c:pt>
                <c:pt idx="95">
                  <c:v>12</c:v>
                </c:pt>
                <c:pt idx="96">
                  <c:v>12</c:v>
                </c:pt>
                <c:pt idx="97">
                  <c:v>12</c:v>
                </c:pt>
                <c:pt idx="98">
                  <c:v>12</c:v>
                </c:pt>
                <c:pt idx="99">
                  <c:v>12</c:v>
                </c:pt>
                <c:pt idx="100">
                  <c:v>12</c:v>
                </c:pt>
                <c:pt idx="101">
                  <c:v>12</c:v>
                </c:pt>
                <c:pt idx="102">
                  <c:v>12</c:v>
                </c:pt>
                <c:pt idx="103">
                  <c:v>12</c:v>
                </c:pt>
                <c:pt idx="104">
                  <c:v>12</c:v>
                </c:pt>
                <c:pt idx="105">
                  <c:v>12</c:v>
                </c:pt>
                <c:pt idx="106">
                  <c:v>12</c:v>
                </c:pt>
                <c:pt idx="107">
                  <c:v>12</c:v>
                </c:pt>
                <c:pt idx="108">
                  <c:v>12</c:v>
                </c:pt>
                <c:pt idx="109">
                  <c:v>12</c:v>
                </c:pt>
                <c:pt idx="110">
                  <c:v>12</c:v>
                </c:pt>
                <c:pt idx="111">
                  <c:v>12</c:v>
                </c:pt>
                <c:pt idx="112">
                  <c:v>12</c:v>
                </c:pt>
                <c:pt idx="113">
                  <c:v>12</c:v>
                </c:pt>
                <c:pt idx="114">
                  <c:v>12</c:v>
                </c:pt>
                <c:pt idx="115">
                  <c:v>12</c:v>
                </c:pt>
                <c:pt idx="116">
                  <c:v>12</c:v>
                </c:pt>
                <c:pt idx="117">
                  <c:v>12</c:v>
                </c:pt>
                <c:pt idx="118">
                  <c:v>12</c:v>
                </c:pt>
                <c:pt idx="119">
                  <c:v>12</c:v>
                </c:pt>
                <c:pt idx="120">
                  <c:v>12</c:v>
                </c:pt>
                <c:pt idx="121">
                  <c:v>12</c:v>
                </c:pt>
                <c:pt idx="122">
                  <c:v>12</c:v>
                </c:pt>
                <c:pt idx="123">
                  <c:v>12</c:v>
                </c:pt>
                <c:pt idx="124">
                  <c:v>12</c:v>
                </c:pt>
                <c:pt idx="125">
                  <c:v>12</c:v>
                </c:pt>
                <c:pt idx="126">
                  <c:v>12</c:v>
                </c:pt>
                <c:pt idx="127">
                  <c:v>12</c:v>
                </c:pt>
                <c:pt idx="128">
                  <c:v>12</c:v>
                </c:pt>
                <c:pt idx="129">
                  <c:v>12</c:v>
                </c:pt>
                <c:pt idx="130">
                  <c:v>12</c:v>
                </c:pt>
                <c:pt idx="131">
                  <c:v>12</c:v>
                </c:pt>
                <c:pt idx="132">
                  <c:v>12</c:v>
                </c:pt>
                <c:pt idx="133">
                  <c:v>12</c:v>
                </c:pt>
                <c:pt idx="134">
                  <c:v>12</c:v>
                </c:pt>
                <c:pt idx="135">
                  <c:v>12</c:v>
                </c:pt>
                <c:pt idx="136">
                  <c:v>12</c:v>
                </c:pt>
                <c:pt idx="137">
                  <c:v>12</c:v>
                </c:pt>
                <c:pt idx="138">
                  <c:v>12</c:v>
                </c:pt>
                <c:pt idx="139">
                  <c:v>12</c:v>
                </c:pt>
                <c:pt idx="140">
                  <c:v>12</c:v>
                </c:pt>
                <c:pt idx="141">
                  <c:v>12</c:v>
                </c:pt>
                <c:pt idx="142">
                  <c:v>12</c:v>
                </c:pt>
                <c:pt idx="143">
                  <c:v>12</c:v>
                </c:pt>
                <c:pt idx="144">
                  <c:v>12</c:v>
                </c:pt>
                <c:pt idx="145">
                  <c:v>12</c:v>
                </c:pt>
                <c:pt idx="146">
                  <c:v>12</c:v>
                </c:pt>
                <c:pt idx="147">
                  <c:v>12</c:v>
                </c:pt>
                <c:pt idx="148">
                  <c:v>12</c:v>
                </c:pt>
                <c:pt idx="149">
                  <c:v>12</c:v>
                </c:pt>
                <c:pt idx="150">
                  <c:v>12</c:v>
                </c:pt>
                <c:pt idx="151">
                  <c:v>12</c:v>
                </c:pt>
                <c:pt idx="152">
                  <c:v>12</c:v>
                </c:pt>
                <c:pt idx="153">
                  <c:v>12</c:v>
                </c:pt>
                <c:pt idx="154">
                  <c:v>12</c:v>
                </c:pt>
                <c:pt idx="155">
                  <c:v>12</c:v>
                </c:pt>
                <c:pt idx="156">
                  <c:v>12</c:v>
                </c:pt>
                <c:pt idx="157">
                  <c:v>12</c:v>
                </c:pt>
                <c:pt idx="158">
                  <c:v>12</c:v>
                </c:pt>
                <c:pt idx="159">
                  <c:v>12</c:v>
                </c:pt>
                <c:pt idx="160">
                  <c:v>12</c:v>
                </c:pt>
                <c:pt idx="161">
                  <c:v>12</c:v>
                </c:pt>
                <c:pt idx="162">
                  <c:v>12</c:v>
                </c:pt>
                <c:pt idx="163">
                  <c:v>12</c:v>
                </c:pt>
                <c:pt idx="164">
                  <c:v>12</c:v>
                </c:pt>
                <c:pt idx="165">
                  <c:v>12</c:v>
                </c:pt>
                <c:pt idx="166">
                  <c:v>12</c:v>
                </c:pt>
                <c:pt idx="167">
                  <c:v>12</c:v>
                </c:pt>
                <c:pt idx="168">
                  <c:v>12</c:v>
                </c:pt>
                <c:pt idx="169">
                  <c:v>12</c:v>
                </c:pt>
                <c:pt idx="170">
                  <c:v>12</c:v>
                </c:pt>
                <c:pt idx="171">
                  <c:v>12</c:v>
                </c:pt>
                <c:pt idx="172">
                  <c:v>12</c:v>
                </c:pt>
                <c:pt idx="173">
                  <c:v>12</c:v>
                </c:pt>
                <c:pt idx="174">
                  <c:v>12</c:v>
                </c:pt>
                <c:pt idx="175">
                  <c:v>12</c:v>
                </c:pt>
                <c:pt idx="176">
                  <c:v>12</c:v>
                </c:pt>
                <c:pt idx="177">
                  <c:v>12</c:v>
                </c:pt>
                <c:pt idx="178">
                  <c:v>12</c:v>
                </c:pt>
                <c:pt idx="179">
                  <c:v>12</c:v>
                </c:pt>
                <c:pt idx="180">
                  <c:v>12</c:v>
                </c:pt>
                <c:pt idx="181">
                  <c:v>12</c:v>
                </c:pt>
                <c:pt idx="182">
                  <c:v>12</c:v>
                </c:pt>
                <c:pt idx="183">
                  <c:v>12</c:v>
                </c:pt>
                <c:pt idx="184">
                  <c:v>12</c:v>
                </c:pt>
                <c:pt idx="185">
                  <c:v>12</c:v>
                </c:pt>
                <c:pt idx="186">
                  <c:v>12</c:v>
                </c:pt>
                <c:pt idx="187">
                  <c:v>12</c:v>
                </c:pt>
                <c:pt idx="188">
                  <c:v>12</c:v>
                </c:pt>
                <c:pt idx="189">
                  <c:v>12</c:v>
                </c:pt>
                <c:pt idx="190">
                  <c:v>12</c:v>
                </c:pt>
                <c:pt idx="191">
                  <c:v>12</c:v>
                </c:pt>
                <c:pt idx="192">
                  <c:v>12</c:v>
                </c:pt>
                <c:pt idx="193">
                  <c:v>12</c:v>
                </c:pt>
                <c:pt idx="194">
                  <c:v>12</c:v>
                </c:pt>
                <c:pt idx="195">
                  <c:v>12</c:v>
                </c:pt>
                <c:pt idx="196">
                  <c:v>12</c:v>
                </c:pt>
                <c:pt idx="197">
                  <c:v>12</c:v>
                </c:pt>
                <c:pt idx="198">
                  <c:v>12</c:v>
                </c:pt>
                <c:pt idx="199">
                  <c:v>12</c:v>
                </c:pt>
                <c:pt idx="200">
                  <c:v>12</c:v>
                </c:pt>
                <c:pt idx="201">
                  <c:v>12</c:v>
                </c:pt>
                <c:pt idx="202">
                  <c:v>12</c:v>
                </c:pt>
                <c:pt idx="203">
                  <c:v>12</c:v>
                </c:pt>
                <c:pt idx="204">
                  <c:v>12</c:v>
                </c:pt>
                <c:pt idx="205">
                  <c:v>12</c:v>
                </c:pt>
                <c:pt idx="206">
                  <c:v>12</c:v>
                </c:pt>
                <c:pt idx="207">
                  <c:v>12</c:v>
                </c:pt>
                <c:pt idx="208">
                  <c:v>12</c:v>
                </c:pt>
                <c:pt idx="209">
                  <c:v>12</c:v>
                </c:pt>
                <c:pt idx="210">
                  <c:v>12</c:v>
                </c:pt>
                <c:pt idx="211">
                  <c:v>12</c:v>
                </c:pt>
                <c:pt idx="212">
                  <c:v>12</c:v>
                </c:pt>
                <c:pt idx="213">
                  <c:v>12</c:v>
                </c:pt>
                <c:pt idx="214">
                  <c:v>12</c:v>
                </c:pt>
                <c:pt idx="215">
                  <c:v>12</c:v>
                </c:pt>
                <c:pt idx="216">
                  <c:v>12</c:v>
                </c:pt>
                <c:pt idx="217">
                  <c:v>12</c:v>
                </c:pt>
                <c:pt idx="218">
                  <c:v>12</c:v>
                </c:pt>
                <c:pt idx="219">
                  <c:v>12</c:v>
                </c:pt>
                <c:pt idx="220">
                  <c:v>12</c:v>
                </c:pt>
                <c:pt idx="221">
                  <c:v>12</c:v>
                </c:pt>
                <c:pt idx="222">
                  <c:v>12</c:v>
                </c:pt>
                <c:pt idx="223">
                  <c:v>12</c:v>
                </c:pt>
                <c:pt idx="224">
                  <c:v>12</c:v>
                </c:pt>
                <c:pt idx="225">
                  <c:v>12</c:v>
                </c:pt>
                <c:pt idx="226">
                  <c:v>12</c:v>
                </c:pt>
                <c:pt idx="227">
                  <c:v>12</c:v>
                </c:pt>
                <c:pt idx="228">
                  <c:v>12</c:v>
                </c:pt>
                <c:pt idx="229">
                  <c:v>12</c:v>
                </c:pt>
                <c:pt idx="230">
                  <c:v>12</c:v>
                </c:pt>
                <c:pt idx="231">
                  <c:v>12</c:v>
                </c:pt>
                <c:pt idx="232">
                  <c:v>12</c:v>
                </c:pt>
                <c:pt idx="233">
                  <c:v>12</c:v>
                </c:pt>
                <c:pt idx="234">
                  <c:v>12</c:v>
                </c:pt>
                <c:pt idx="235">
                  <c:v>12</c:v>
                </c:pt>
                <c:pt idx="236">
                  <c:v>12</c:v>
                </c:pt>
                <c:pt idx="237">
                  <c:v>12</c:v>
                </c:pt>
                <c:pt idx="238">
                  <c:v>12</c:v>
                </c:pt>
                <c:pt idx="239">
                  <c:v>12</c:v>
                </c:pt>
                <c:pt idx="240">
                  <c:v>12</c:v>
                </c:pt>
                <c:pt idx="241">
                  <c:v>12</c:v>
                </c:pt>
                <c:pt idx="242">
                  <c:v>12</c:v>
                </c:pt>
                <c:pt idx="243">
                  <c:v>12</c:v>
                </c:pt>
                <c:pt idx="244">
                  <c:v>12</c:v>
                </c:pt>
                <c:pt idx="245">
                  <c:v>12</c:v>
                </c:pt>
                <c:pt idx="246">
                  <c:v>12</c:v>
                </c:pt>
                <c:pt idx="247">
                  <c:v>12</c:v>
                </c:pt>
                <c:pt idx="248">
                  <c:v>12</c:v>
                </c:pt>
                <c:pt idx="249">
                  <c:v>12</c:v>
                </c:pt>
                <c:pt idx="250">
                  <c:v>12</c:v>
                </c:pt>
                <c:pt idx="251">
                  <c:v>12</c:v>
                </c:pt>
                <c:pt idx="252">
                  <c:v>12</c:v>
                </c:pt>
                <c:pt idx="253">
                  <c:v>12</c:v>
                </c:pt>
                <c:pt idx="254">
                  <c:v>12</c:v>
                </c:pt>
                <c:pt idx="255">
                  <c:v>12</c:v>
                </c:pt>
                <c:pt idx="256">
                  <c:v>12</c:v>
                </c:pt>
                <c:pt idx="257">
                  <c:v>12</c:v>
                </c:pt>
                <c:pt idx="258">
                  <c:v>12</c:v>
                </c:pt>
                <c:pt idx="259">
                  <c:v>12</c:v>
                </c:pt>
                <c:pt idx="260">
                  <c:v>12</c:v>
                </c:pt>
                <c:pt idx="261">
                  <c:v>12</c:v>
                </c:pt>
                <c:pt idx="262">
                  <c:v>12</c:v>
                </c:pt>
                <c:pt idx="263">
                  <c:v>12</c:v>
                </c:pt>
                <c:pt idx="264">
                  <c:v>12</c:v>
                </c:pt>
                <c:pt idx="265">
                  <c:v>12</c:v>
                </c:pt>
                <c:pt idx="266">
                  <c:v>12</c:v>
                </c:pt>
                <c:pt idx="267">
                  <c:v>12</c:v>
                </c:pt>
                <c:pt idx="268">
                  <c:v>12</c:v>
                </c:pt>
                <c:pt idx="269">
                  <c:v>12</c:v>
                </c:pt>
                <c:pt idx="270">
                  <c:v>12</c:v>
                </c:pt>
                <c:pt idx="271">
                  <c:v>12</c:v>
                </c:pt>
                <c:pt idx="272">
                  <c:v>12</c:v>
                </c:pt>
                <c:pt idx="273">
                  <c:v>12</c:v>
                </c:pt>
                <c:pt idx="274">
                  <c:v>12</c:v>
                </c:pt>
                <c:pt idx="275">
                  <c:v>12</c:v>
                </c:pt>
                <c:pt idx="276">
                  <c:v>12</c:v>
                </c:pt>
                <c:pt idx="277">
                  <c:v>12</c:v>
                </c:pt>
                <c:pt idx="278">
                  <c:v>12</c:v>
                </c:pt>
                <c:pt idx="279">
                  <c:v>12</c:v>
                </c:pt>
                <c:pt idx="280">
                  <c:v>12</c:v>
                </c:pt>
                <c:pt idx="281">
                  <c:v>12</c:v>
                </c:pt>
                <c:pt idx="282">
                  <c:v>12</c:v>
                </c:pt>
                <c:pt idx="283">
                  <c:v>12</c:v>
                </c:pt>
                <c:pt idx="284">
                  <c:v>12</c:v>
                </c:pt>
                <c:pt idx="285">
                  <c:v>12</c:v>
                </c:pt>
                <c:pt idx="286">
                  <c:v>12</c:v>
                </c:pt>
                <c:pt idx="287">
                  <c:v>12</c:v>
                </c:pt>
                <c:pt idx="288">
                  <c:v>12</c:v>
                </c:pt>
                <c:pt idx="289">
                  <c:v>12</c:v>
                </c:pt>
                <c:pt idx="290">
                  <c:v>12</c:v>
                </c:pt>
                <c:pt idx="291">
                  <c:v>12</c:v>
                </c:pt>
                <c:pt idx="292">
                  <c:v>12</c:v>
                </c:pt>
                <c:pt idx="293">
                  <c:v>12</c:v>
                </c:pt>
                <c:pt idx="294">
                  <c:v>12</c:v>
                </c:pt>
                <c:pt idx="295">
                  <c:v>12</c:v>
                </c:pt>
                <c:pt idx="296">
                  <c:v>12</c:v>
                </c:pt>
                <c:pt idx="297">
                  <c:v>12</c:v>
                </c:pt>
                <c:pt idx="298">
                  <c:v>12</c:v>
                </c:pt>
                <c:pt idx="299">
                  <c:v>12</c:v>
                </c:pt>
                <c:pt idx="300">
                  <c:v>12</c:v>
                </c:pt>
                <c:pt idx="301">
                  <c:v>12</c:v>
                </c:pt>
                <c:pt idx="302">
                  <c:v>12</c:v>
                </c:pt>
                <c:pt idx="303">
                  <c:v>12</c:v>
                </c:pt>
                <c:pt idx="304">
                  <c:v>12</c:v>
                </c:pt>
                <c:pt idx="305">
                  <c:v>12</c:v>
                </c:pt>
                <c:pt idx="306">
                  <c:v>12</c:v>
                </c:pt>
                <c:pt idx="307">
                  <c:v>12</c:v>
                </c:pt>
                <c:pt idx="308">
                  <c:v>12</c:v>
                </c:pt>
                <c:pt idx="309">
                  <c:v>12</c:v>
                </c:pt>
                <c:pt idx="310">
                  <c:v>12</c:v>
                </c:pt>
                <c:pt idx="311">
                  <c:v>12</c:v>
                </c:pt>
                <c:pt idx="312">
                  <c:v>12</c:v>
                </c:pt>
                <c:pt idx="313">
                  <c:v>12</c:v>
                </c:pt>
                <c:pt idx="314">
                  <c:v>12</c:v>
                </c:pt>
                <c:pt idx="315">
                  <c:v>12</c:v>
                </c:pt>
                <c:pt idx="316">
                  <c:v>12</c:v>
                </c:pt>
                <c:pt idx="317">
                  <c:v>12</c:v>
                </c:pt>
                <c:pt idx="318">
                  <c:v>12</c:v>
                </c:pt>
                <c:pt idx="319">
                  <c:v>12</c:v>
                </c:pt>
                <c:pt idx="320">
                  <c:v>12</c:v>
                </c:pt>
                <c:pt idx="321">
                  <c:v>12</c:v>
                </c:pt>
                <c:pt idx="322">
                  <c:v>12</c:v>
                </c:pt>
                <c:pt idx="323">
                  <c:v>12</c:v>
                </c:pt>
                <c:pt idx="324">
                  <c:v>12</c:v>
                </c:pt>
                <c:pt idx="325">
                  <c:v>12</c:v>
                </c:pt>
                <c:pt idx="326">
                  <c:v>12</c:v>
                </c:pt>
                <c:pt idx="327">
                  <c:v>12</c:v>
                </c:pt>
                <c:pt idx="328">
                  <c:v>12</c:v>
                </c:pt>
                <c:pt idx="329">
                  <c:v>12</c:v>
                </c:pt>
                <c:pt idx="330">
                  <c:v>12</c:v>
                </c:pt>
                <c:pt idx="331">
                  <c:v>12</c:v>
                </c:pt>
                <c:pt idx="332">
                  <c:v>12</c:v>
                </c:pt>
                <c:pt idx="333">
                  <c:v>12</c:v>
                </c:pt>
                <c:pt idx="334">
                  <c:v>12</c:v>
                </c:pt>
                <c:pt idx="335">
                  <c:v>12</c:v>
                </c:pt>
                <c:pt idx="336">
                  <c:v>12</c:v>
                </c:pt>
                <c:pt idx="337">
                  <c:v>12</c:v>
                </c:pt>
                <c:pt idx="338">
                  <c:v>12</c:v>
                </c:pt>
                <c:pt idx="339">
                  <c:v>12</c:v>
                </c:pt>
                <c:pt idx="340">
                  <c:v>12</c:v>
                </c:pt>
                <c:pt idx="341">
                  <c:v>12</c:v>
                </c:pt>
                <c:pt idx="342">
                  <c:v>12</c:v>
                </c:pt>
                <c:pt idx="343">
                  <c:v>12</c:v>
                </c:pt>
                <c:pt idx="344">
                  <c:v>12</c:v>
                </c:pt>
                <c:pt idx="345">
                  <c:v>12</c:v>
                </c:pt>
                <c:pt idx="346">
                  <c:v>12</c:v>
                </c:pt>
                <c:pt idx="347">
                  <c:v>12</c:v>
                </c:pt>
                <c:pt idx="348">
                  <c:v>12</c:v>
                </c:pt>
                <c:pt idx="349">
                  <c:v>12</c:v>
                </c:pt>
                <c:pt idx="350">
                  <c:v>12</c:v>
                </c:pt>
                <c:pt idx="351">
                  <c:v>12</c:v>
                </c:pt>
                <c:pt idx="352">
                  <c:v>12</c:v>
                </c:pt>
                <c:pt idx="353">
                  <c:v>12</c:v>
                </c:pt>
                <c:pt idx="354">
                  <c:v>12</c:v>
                </c:pt>
                <c:pt idx="355">
                  <c:v>12</c:v>
                </c:pt>
                <c:pt idx="356">
                  <c:v>12</c:v>
                </c:pt>
                <c:pt idx="357">
                  <c:v>12</c:v>
                </c:pt>
                <c:pt idx="358">
                  <c:v>12</c:v>
                </c:pt>
                <c:pt idx="359">
                  <c:v>12</c:v>
                </c:pt>
                <c:pt idx="360">
                  <c:v>12</c:v>
                </c:pt>
                <c:pt idx="361">
                  <c:v>12</c:v>
                </c:pt>
                <c:pt idx="362">
                  <c:v>12</c:v>
                </c:pt>
                <c:pt idx="363">
                  <c:v>12</c:v>
                </c:pt>
                <c:pt idx="364">
                  <c:v>12</c:v>
                </c:pt>
                <c:pt idx="365">
                  <c:v>12</c:v>
                </c:pt>
                <c:pt idx="366">
                  <c:v>12</c:v>
                </c:pt>
                <c:pt idx="367">
                  <c:v>12</c:v>
                </c:pt>
                <c:pt idx="368">
                  <c:v>12</c:v>
                </c:pt>
                <c:pt idx="369">
                  <c:v>12</c:v>
                </c:pt>
                <c:pt idx="370">
                  <c:v>12</c:v>
                </c:pt>
                <c:pt idx="371">
                  <c:v>12</c:v>
                </c:pt>
                <c:pt idx="372">
                  <c:v>12</c:v>
                </c:pt>
                <c:pt idx="373">
                  <c:v>12</c:v>
                </c:pt>
                <c:pt idx="374">
                  <c:v>12</c:v>
                </c:pt>
                <c:pt idx="375">
                  <c:v>12</c:v>
                </c:pt>
                <c:pt idx="376">
                  <c:v>12</c:v>
                </c:pt>
                <c:pt idx="377">
                  <c:v>12</c:v>
                </c:pt>
                <c:pt idx="378">
                  <c:v>12</c:v>
                </c:pt>
                <c:pt idx="379">
                  <c:v>12</c:v>
                </c:pt>
                <c:pt idx="380">
                  <c:v>12</c:v>
                </c:pt>
                <c:pt idx="381">
                  <c:v>12</c:v>
                </c:pt>
                <c:pt idx="382">
                  <c:v>12</c:v>
                </c:pt>
                <c:pt idx="383">
                  <c:v>12</c:v>
                </c:pt>
                <c:pt idx="384">
                  <c:v>12</c:v>
                </c:pt>
                <c:pt idx="385">
                  <c:v>12</c:v>
                </c:pt>
                <c:pt idx="386">
                  <c:v>12</c:v>
                </c:pt>
                <c:pt idx="387">
                  <c:v>12</c:v>
                </c:pt>
                <c:pt idx="388">
                  <c:v>12</c:v>
                </c:pt>
                <c:pt idx="389">
                  <c:v>12</c:v>
                </c:pt>
                <c:pt idx="390">
                  <c:v>12</c:v>
                </c:pt>
                <c:pt idx="391">
                  <c:v>12</c:v>
                </c:pt>
                <c:pt idx="392">
                  <c:v>12</c:v>
                </c:pt>
                <c:pt idx="393">
                  <c:v>12</c:v>
                </c:pt>
                <c:pt idx="394">
                  <c:v>12</c:v>
                </c:pt>
                <c:pt idx="395">
                  <c:v>12</c:v>
                </c:pt>
                <c:pt idx="396">
                  <c:v>12</c:v>
                </c:pt>
                <c:pt idx="397">
                  <c:v>12</c:v>
                </c:pt>
                <c:pt idx="398">
                  <c:v>12</c:v>
                </c:pt>
                <c:pt idx="399">
                  <c:v>12</c:v>
                </c:pt>
                <c:pt idx="400">
                  <c:v>12</c:v>
                </c:pt>
                <c:pt idx="401">
                  <c:v>12</c:v>
                </c:pt>
                <c:pt idx="402">
                  <c:v>12</c:v>
                </c:pt>
                <c:pt idx="403">
                  <c:v>12</c:v>
                </c:pt>
                <c:pt idx="404">
                  <c:v>12</c:v>
                </c:pt>
                <c:pt idx="405">
                  <c:v>12</c:v>
                </c:pt>
                <c:pt idx="406">
                  <c:v>12</c:v>
                </c:pt>
                <c:pt idx="407">
                  <c:v>12</c:v>
                </c:pt>
                <c:pt idx="408">
                  <c:v>12</c:v>
                </c:pt>
                <c:pt idx="409">
                  <c:v>12</c:v>
                </c:pt>
                <c:pt idx="410">
                  <c:v>12</c:v>
                </c:pt>
                <c:pt idx="411">
                  <c:v>12</c:v>
                </c:pt>
                <c:pt idx="412">
                  <c:v>12</c:v>
                </c:pt>
                <c:pt idx="413">
                  <c:v>12</c:v>
                </c:pt>
                <c:pt idx="414">
                  <c:v>12</c:v>
                </c:pt>
                <c:pt idx="415">
                  <c:v>12</c:v>
                </c:pt>
                <c:pt idx="416">
                  <c:v>12</c:v>
                </c:pt>
                <c:pt idx="417">
                  <c:v>12</c:v>
                </c:pt>
                <c:pt idx="418">
                  <c:v>12</c:v>
                </c:pt>
                <c:pt idx="419">
                  <c:v>12</c:v>
                </c:pt>
                <c:pt idx="420">
                  <c:v>12</c:v>
                </c:pt>
                <c:pt idx="421">
                  <c:v>12</c:v>
                </c:pt>
                <c:pt idx="422">
                  <c:v>12</c:v>
                </c:pt>
                <c:pt idx="423">
                  <c:v>12</c:v>
                </c:pt>
                <c:pt idx="424">
                  <c:v>12</c:v>
                </c:pt>
                <c:pt idx="425">
                  <c:v>12</c:v>
                </c:pt>
                <c:pt idx="426">
                  <c:v>12</c:v>
                </c:pt>
                <c:pt idx="427">
                  <c:v>12</c:v>
                </c:pt>
                <c:pt idx="428">
                  <c:v>12</c:v>
                </c:pt>
                <c:pt idx="429">
                  <c:v>12</c:v>
                </c:pt>
                <c:pt idx="430">
                  <c:v>12</c:v>
                </c:pt>
                <c:pt idx="431">
                  <c:v>12</c:v>
                </c:pt>
                <c:pt idx="432">
                  <c:v>12</c:v>
                </c:pt>
                <c:pt idx="433">
                  <c:v>12</c:v>
                </c:pt>
                <c:pt idx="434">
                  <c:v>12</c:v>
                </c:pt>
                <c:pt idx="435">
                  <c:v>12</c:v>
                </c:pt>
                <c:pt idx="436">
                  <c:v>12</c:v>
                </c:pt>
                <c:pt idx="437">
                  <c:v>12</c:v>
                </c:pt>
                <c:pt idx="438">
                  <c:v>12</c:v>
                </c:pt>
                <c:pt idx="439">
                  <c:v>12</c:v>
                </c:pt>
                <c:pt idx="440">
                  <c:v>12</c:v>
                </c:pt>
                <c:pt idx="441">
                  <c:v>12</c:v>
                </c:pt>
                <c:pt idx="442">
                  <c:v>12</c:v>
                </c:pt>
                <c:pt idx="443">
                  <c:v>12</c:v>
                </c:pt>
                <c:pt idx="444">
                  <c:v>12</c:v>
                </c:pt>
                <c:pt idx="445">
                  <c:v>12</c:v>
                </c:pt>
                <c:pt idx="446">
                  <c:v>12</c:v>
                </c:pt>
                <c:pt idx="447">
                  <c:v>12</c:v>
                </c:pt>
                <c:pt idx="448">
                  <c:v>12</c:v>
                </c:pt>
                <c:pt idx="449">
                  <c:v>12</c:v>
                </c:pt>
                <c:pt idx="450">
                  <c:v>12</c:v>
                </c:pt>
                <c:pt idx="451">
                  <c:v>12</c:v>
                </c:pt>
                <c:pt idx="452">
                  <c:v>12</c:v>
                </c:pt>
                <c:pt idx="453">
                  <c:v>12</c:v>
                </c:pt>
                <c:pt idx="454">
                  <c:v>12</c:v>
                </c:pt>
                <c:pt idx="455">
                  <c:v>12</c:v>
                </c:pt>
                <c:pt idx="456">
                  <c:v>12</c:v>
                </c:pt>
                <c:pt idx="457">
                  <c:v>12</c:v>
                </c:pt>
                <c:pt idx="458">
                  <c:v>12</c:v>
                </c:pt>
                <c:pt idx="459">
                  <c:v>12</c:v>
                </c:pt>
                <c:pt idx="460">
                  <c:v>12</c:v>
                </c:pt>
                <c:pt idx="461">
                  <c:v>12</c:v>
                </c:pt>
                <c:pt idx="462">
                  <c:v>12</c:v>
                </c:pt>
                <c:pt idx="463">
                  <c:v>12</c:v>
                </c:pt>
                <c:pt idx="464">
                  <c:v>12</c:v>
                </c:pt>
                <c:pt idx="465">
                  <c:v>12</c:v>
                </c:pt>
                <c:pt idx="466">
                  <c:v>12</c:v>
                </c:pt>
                <c:pt idx="467">
                  <c:v>12</c:v>
                </c:pt>
                <c:pt idx="468">
                  <c:v>12</c:v>
                </c:pt>
                <c:pt idx="469">
                  <c:v>12</c:v>
                </c:pt>
                <c:pt idx="470">
                  <c:v>12</c:v>
                </c:pt>
                <c:pt idx="471">
                  <c:v>12</c:v>
                </c:pt>
                <c:pt idx="472">
                  <c:v>12</c:v>
                </c:pt>
                <c:pt idx="473">
                  <c:v>12</c:v>
                </c:pt>
                <c:pt idx="474">
                  <c:v>12</c:v>
                </c:pt>
                <c:pt idx="475">
                  <c:v>12</c:v>
                </c:pt>
                <c:pt idx="476">
                  <c:v>12</c:v>
                </c:pt>
                <c:pt idx="477">
                  <c:v>12</c:v>
                </c:pt>
                <c:pt idx="478">
                  <c:v>12</c:v>
                </c:pt>
                <c:pt idx="479">
                  <c:v>12</c:v>
                </c:pt>
                <c:pt idx="480">
                  <c:v>12</c:v>
                </c:pt>
                <c:pt idx="481">
                  <c:v>12</c:v>
                </c:pt>
                <c:pt idx="482">
                  <c:v>12</c:v>
                </c:pt>
                <c:pt idx="483">
                  <c:v>12</c:v>
                </c:pt>
                <c:pt idx="484">
                  <c:v>12</c:v>
                </c:pt>
                <c:pt idx="485">
                  <c:v>12</c:v>
                </c:pt>
                <c:pt idx="486">
                  <c:v>12</c:v>
                </c:pt>
                <c:pt idx="487">
                  <c:v>12</c:v>
                </c:pt>
                <c:pt idx="488">
                  <c:v>12</c:v>
                </c:pt>
                <c:pt idx="489">
                  <c:v>12</c:v>
                </c:pt>
                <c:pt idx="490">
                  <c:v>12</c:v>
                </c:pt>
                <c:pt idx="491">
                  <c:v>12</c:v>
                </c:pt>
                <c:pt idx="492">
                  <c:v>12</c:v>
                </c:pt>
                <c:pt idx="493">
                  <c:v>12</c:v>
                </c:pt>
                <c:pt idx="494">
                  <c:v>12</c:v>
                </c:pt>
                <c:pt idx="495">
                  <c:v>12</c:v>
                </c:pt>
                <c:pt idx="496">
                  <c:v>12</c:v>
                </c:pt>
                <c:pt idx="497">
                  <c:v>12</c:v>
                </c:pt>
                <c:pt idx="498">
                  <c:v>12</c:v>
                </c:pt>
                <c:pt idx="499">
                  <c:v>12</c:v>
                </c:pt>
                <c:pt idx="500">
                  <c:v>12</c:v>
                </c:pt>
                <c:pt idx="501">
                  <c:v>12</c:v>
                </c:pt>
                <c:pt idx="502">
                  <c:v>12</c:v>
                </c:pt>
                <c:pt idx="503">
                  <c:v>12</c:v>
                </c:pt>
                <c:pt idx="504">
                  <c:v>12</c:v>
                </c:pt>
                <c:pt idx="505">
                  <c:v>12</c:v>
                </c:pt>
                <c:pt idx="506">
                  <c:v>12</c:v>
                </c:pt>
                <c:pt idx="507">
                  <c:v>12</c:v>
                </c:pt>
                <c:pt idx="508">
                  <c:v>12</c:v>
                </c:pt>
                <c:pt idx="509">
                  <c:v>12</c:v>
                </c:pt>
                <c:pt idx="510">
                  <c:v>12</c:v>
                </c:pt>
                <c:pt idx="511">
                  <c:v>12</c:v>
                </c:pt>
                <c:pt idx="512">
                  <c:v>12</c:v>
                </c:pt>
                <c:pt idx="513">
                  <c:v>12</c:v>
                </c:pt>
                <c:pt idx="514">
                  <c:v>12</c:v>
                </c:pt>
                <c:pt idx="515">
                  <c:v>12</c:v>
                </c:pt>
                <c:pt idx="516">
                  <c:v>12</c:v>
                </c:pt>
                <c:pt idx="517">
                  <c:v>12</c:v>
                </c:pt>
                <c:pt idx="518">
                  <c:v>12</c:v>
                </c:pt>
                <c:pt idx="519">
                  <c:v>12</c:v>
                </c:pt>
                <c:pt idx="520">
                  <c:v>12</c:v>
                </c:pt>
                <c:pt idx="521">
                  <c:v>12</c:v>
                </c:pt>
                <c:pt idx="522">
                  <c:v>12</c:v>
                </c:pt>
                <c:pt idx="523">
                  <c:v>12</c:v>
                </c:pt>
                <c:pt idx="524">
                  <c:v>12</c:v>
                </c:pt>
                <c:pt idx="525">
                  <c:v>12</c:v>
                </c:pt>
                <c:pt idx="526">
                  <c:v>12</c:v>
                </c:pt>
                <c:pt idx="527">
                  <c:v>12</c:v>
                </c:pt>
                <c:pt idx="528">
                  <c:v>12</c:v>
                </c:pt>
                <c:pt idx="529">
                  <c:v>12</c:v>
                </c:pt>
                <c:pt idx="530">
                  <c:v>12</c:v>
                </c:pt>
                <c:pt idx="531">
                  <c:v>12</c:v>
                </c:pt>
                <c:pt idx="532">
                  <c:v>12</c:v>
                </c:pt>
                <c:pt idx="533">
                  <c:v>12</c:v>
                </c:pt>
                <c:pt idx="534">
                  <c:v>12</c:v>
                </c:pt>
                <c:pt idx="535">
                  <c:v>12</c:v>
                </c:pt>
                <c:pt idx="536">
                  <c:v>12</c:v>
                </c:pt>
                <c:pt idx="537">
                  <c:v>12</c:v>
                </c:pt>
                <c:pt idx="538">
                  <c:v>12</c:v>
                </c:pt>
                <c:pt idx="539">
                  <c:v>12</c:v>
                </c:pt>
                <c:pt idx="540">
                  <c:v>12</c:v>
                </c:pt>
                <c:pt idx="541">
                  <c:v>12</c:v>
                </c:pt>
                <c:pt idx="542">
                  <c:v>12</c:v>
                </c:pt>
                <c:pt idx="543">
                  <c:v>12</c:v>
                </c:pt>
                <c:pt idx="544">
                  <c:v>12</c:v>
                </c:pt>
                <c:pt idx="545">
                  <c:v>12</c:v>
                </c:pt>
                <c:pt idx="546">
                  <c:v>12</c:v>
                </c:pt>
                <c:pt idx="547">
                  <c:v>12</c:v>
                </c:pt>
                <c:pt idx="548">
                  <c:v>12</c:v>
                </c:pt>
                <c:pt idx="549">
                  <c:v>12</c:v>
                </c:pt>
                <c:pt idx="550">
                  <c:v>12</c:v>
                </c:pt>
                <c:pt idx="551">
                  <c:v>12</c:v>
                </c:pt>
                <c:pt idx="552">
                  <c:v>12</c:v>
                </c:pt>
                <c:pt idx="553">
                  <c:v>12</c:v>
                </c:pt>
                <c:pt idx="554">
                  <c:v>12</c:v>
                </c:pt>
                <c:pt idx="555">
                  <c:v>12</c:v>
                </c:pt>
                <c:pt idx="556">
                  <c:v>12</c:v>
                </c:pt>
                <c:pt idx="557">
                  <c:v>12</c:v>
                </c:pt>
                <c:pt idx="558">
                  <c:v>12</c:v>
                </c:pt>
                <c:pt idx="559">
                  <c:v>12</c:v>
                </c:pt>
                <c:pt idx="560">
                  <c:v>12</c:v>
                </c:pt>
                <c:pt idx="561">
                  <c:v>12</c:v>
                </c:pt>
                <c:pt idx="562">
                  <c:v>12</c:v>
                </c:pt>
                <c:pt idx="563">
                  <c:v>12</c:v>
                </c:pt>
                <c:pt idx="564">
                  <c:v>12</c:v>
                </c:pt>
                <c:pt idx="565">
                  <c:v>12</c:v>
                </c:pt>
                <c:pt idx="566">
                  <c:v>12</c:v>
                </c:pt>
                <c:pt idx="567">
                  <c:v>12</c:v>
                </c:pt>
                <c:pt idx="568">
                  <c:v>12</c:v>
                </c:pt>
                <c:pt idx="569">
                  <c:v>12</c:v>
                </c:pt>
                <c:pt idx="570">
                  <c:v>12</c:v>
                </c:pt>
                <c:pt idx="571">
                  <c:v>12</c:v>
                </c:pt>
                <c:pt idx="572">
                  <c:v>12</c:v>
                </c:pt>
                <c:pt idx="573">
                  <c:v>12</c:v>
                </c:pt>
                <c:pt idx="574">
                  <c:v>12</c:v>
                </c:pt>
                <c:pt idx="575">
                  <c:v>12</c:v>
                </c:pt>
                <c:pt idx="576">
                  <c:v>12</c:v>
                </c:pt>
                <c:pt idx="577">
                  <c:v>12</c:v>
                </c:pt>
                <c:pt idx="578">
                  <c:v>12</c:v>
                </c:pt>
                <c:pt idx="579">
                  <c:v>12</c:v>
                </c:pt>
                <c:pt idx="580">
                  <c:v>12</c:v>
                </c:pt>
                <c:pt idx="581">
                  <c:v>12</c:v>
                </c:pt>
                <c:pt idx="582">
                  <c:v>12</c:v>
                </c:pt>
                <c:pt idx="583">
                  <c:v>12</c:v>
                </c:pt>
                <c:pt idx="584">
                  <c:v>12</c:v>
                </c:pt>
                <c:pt idx="585">
                  <c:v>12</c:v>
                </c:pt>
                <c:pt idx="586">
                  <c:v>12</c:v>
                </c:pt>
                <c:pt idx="587">
                  <c:v>12</c:v>
                </c:pt>
                <c:pt idx="588">
                  <c:v>12</c:v>
                </c:pt>
                <c:pt idx="589">
                  <c:v>12</c:v>
                </c:pt>
                <c:pt idx="590">
                  <c:v>12</c:v>
                </c:pt>
                <c:pt idx="591">
                  <c:v>12</c:v>
                </c:pt>
                <c:pt idx="592">
                  <c:v>12</c:v>
                </c:pt>
                <c:pt idx="593">
                  <c:v>12</c:v>
                </c:pt>
                <c:pt idx="594">
                  <c:v>12</c:v>
                </c:pt>
                <c:pt idx="595">
                  <c:v>12</c:v>
                </c:pt>
                <c:pt idx="596">
                  <c:v>12</c:v>
                </c:pt>
                <c:pt idx="597">
                  <c:v>12</c:v>
                </c:pt>
                <c:pt idx="598">
                  <c:v>12</c:v>
                </c:pt>
                <c:pt idx="599">
                  <c:v>12</c:v>
                </c:pt>
                <c:pt idx="600">
                  <c:v>12</c:v>
                </c:pt>
                <c:pt idx="601">
                  <c:v>12</c:v>
                </c:pt>
                <c:pt idx="602">
                  <c:v>12</c:v>
                </c:pt>
                <c:pt idx="603">
                  <c:v>12</c:v>
                </c:pt>
                <c:pt idx="604">
                  <c:v>12</c:v>
                </c:pt>
                <c:pt idx="605">
                  <c:v>12</c:v>
                </c:pt>
                <c:pt idx="606">
                  <c:v>12</c:v>
                </c:pt>
                <c:pt idx="607">
                  <c:v>12</c:v>
                </c:pt>
                <c:pt idx="608">
                  <c:v>12</c:v>
                </c:pt>
                <c:pt idx="609">
                  <c:v>12</c:v>
                </c:pt>
                <c:pt idx="610">
                  <c:v>12</c:v>
                </c:pt>
                <c:pt idx="611">
                  <c:v>12</c:v>
                </c:pt>
                <c:pt idx="612">
                  <c:v>12</c:v>
                </c:pt>
                <c:pt idx="613">
                  <c:v>12</c:v>
                </c:pt>
                <c:pt idx="614">
                  <c:v>12</c:v>
                </c:pt>
                <c:pt idx="615">
                  <c:v>12</c:v>
                </c:pt>
                <c:pt idx="616">
                  <c:v>12</c:v>
                </c:pt>
                <c:pt idx="617">
                  <c:v>12</c:v>
                </c:pt>
                <c:pt idx="618">
                  <c:v>12</c:v>
                </c:pt>
                <c:pt idx="619">
                  <c:v>12</c:v>
                </c:pt>
                <c:pt idx="620">
                  <c:v>12</c:v>
                </c:pt>
                <c:pt idx="621">
                  <c:v>12</c:v>
                </c:pt>
                <c:pt idx="622">
                  <c:v>12</c:v>
                </c:pt>
                <c:pt idx="623">
                  <c:v>12</c:v>
                </c:pt>
                <c:pt idx="624">
                  <c:v>12</c:v>
                </c:pt>
                <c:pt idx="625">
                  <c:v>12</c:v>
                </c:pt>
                <c:pt idx="626">
                  <c:v>12</c:v>
                </c:pt>
                <c:pt idx="627">
                  <c:v>12</c:v>
                </c:pt>
                <c:pt idx="628">
                  <c:v>12</c:v>
                </c:pt>
                <c:pt idx="629">
                  <c:v>12</c:v>
                </c:pt>
                <c:pt idx="630">
                  <c:v>12</c:v>
                </c:pt>
                <c:pt idx="631">
                  <c:v>12</c:v>
                </c:pt>
                <c:pt idx="632">
                  <c:v>12</c:v>
                </c:pt>
                <c:pt idx="633">
                  <c:v>12</c:v>
                </c:pt>
                <c:pt idx="634">
                  <c:v>12</c:v>
                </c:pt>
                <c:pt idx="635">
                  <c:v>12</c:v>
                </c:pt>
                <c:pt idx="636">
                  <c:v>12</c:v>
                </c:pt>
                <c:pt idx="637">
                  <c:v>12</c:v>
                </c:pt>
                <c:pt idx="638">
                  <c:v>12</c:v>
                </c:pt>
                <c:pt idx="639">
                  <c:v>12</c:v>
                </c:pt>
                <c:pt idx="640">
                  <c:v>12</c:v>
                </c:pt>
                <c:pt idx="641">
                  <c:v>12</c:v>
                </c:pt>
                <c:pt idx="642">
                  <c:v>12</c:v>
                </c:pt>
                <c:pt idx="643">
                  <c:v>12</c:v>
                </c:pt>
                <c:pt idx="644">
                  <c:v>12</c:v>
                </c:pt>
                <c:pt idx="645">
                  <c:v>12</c:v>
                </c:pt>
                <c:pt idx="646">
                  <c:v>12</c:v>
                </c:pt>
                <c:pt idx="647">
                  <c:v>12</c:v>
                </c:pt>
                <c:pt idx="648">
                  <c:v>12</c:v>
                </c:pt>
                <c:pt idx="649">
                  <c:v>12</c:v>
                </c:pt>
                <c:pt idx="650">
                  <c:v>12</c:v>
                </c:pt>
                <c:pt idx="651">
                  <c:v>12</c:v>
                </c:pt>
                <c:pt idx="652">
                  <c:v>12</c:v>
                </c:pt>
                <c:pt idx="653">
                  <c:v>12</c:v>
                </c:pt>
                <c:pt idx="654">
                  <c:v>12</c:v>
                </c:pt>
                <c:pt idx="655">
                  <c:v>12</c:v>
                </c:pt>
                <c:pt idx="656">
                  <c:v>12</c:v>
                </c:pt>
                <c:pt idx="657">
                  <c:v>12</c:v>
                </c:pt>
                <c:pt idx="658">
                  <c:v>12</c:v>
                </c:pt>
                <c:pt idx="659">
                  <c:v>12</c:v>
                </c:pt>
                <c:pt idx="660">
                  <c:v>12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4918336"/>
        <c:axId val="374919512"/>
      </c:scatterChart>
      <c:valAx>
        <c:axId val="374918336"/>
        <c:scaling>
          <c:orientation val="minMax"/>
          <c:max val="300"/>
          <c:min val="2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  <a:r>
                  <a:rPr lang="zh-CN" altLang="zh-CN"/>
                  <a:t>fsw [kHz]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4919512"/>
        <c:crosses val="autoZero"/>
        <c:crossBetween val="midCat"/>
        <c:majorUnit val="20"/>
      </c:valAx>
      <c:valAx>
        <c:axId val="37491951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  <a:r>
                  <a:rPr lang="zh-CN" altLang="zh-CN"/>
                  <a:t>Vo1 [V]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ja-JP"/>
          </a:p>
        </c:txPr>
        <c:crossAx val="374918336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ja-JP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ja-JP"/>
          </a:p>
        </c:txPr>
      </c:legendEntry>
      <c:legendEntry>
        <c:idx val="2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ja-JP"/>
          </a:p>
        </c:txPr>
      </c:legendEntry>
      <c:legendEntry>
        <c:idx val="3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ja-JP"/>
          </a:p>
        </c:txPr>
      </c:legendEntry>
      <c:layout/>
      <c:overlay val="0"/>
      <c:spPr>
        <a:noFill/>
        <a:ln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宋体"/>
          <a:ea typeface="宋体"/>
          <a:cs typeface="宋体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c:style val="2"/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'Vo確認(Vin(min))'!$G$29</c:f>
              <c:strCache>
                <c:ptCount val="1"/>
                <c:pt idx="0">
                  <c:v>Vo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'Vo確認(Vin(min))'!$B$30:$B$690</c:f>
              <c:numCache>
                <c:formatCode>General</c:formatCode>
                <c:ptCount val="661"/>
                <c:pt idx="0">
                  <c:v>20</c:v>
                </c:pt>
                <c:pt idx="1">
                  <c:v>20.5</c:v>
                </c:pt>
                <c:pt idx="2">
                  <c:v>21</c:v>
                </c:pt>
                <c:pt idx="3">
                  <c:v>21.5</c:v>
                </c:pt>
                <c:pt idx="4">
                  <c:v>22</c:v>
                </c:pt>
                <c:pt idx="5">
                  <c:v>22.5</c:v>
                </c:pt>
                <c:pt idx="6">
                  <c:v>23</c:v>
                </c:pt>
                <c:pt idx="7">
                  <c:v>23.5</c:v>
                </c:pt>
                <c:pt idx="8">
                  <c:v>24</c:v>
                </c:pt>
                <c:pt idx="9">
                  <c:v>24.5</c:v>
                </c:pt>
                <c:pt idx="10">
                  <c:v>25</c:v>
                </c:pt>
                <c:pt idx="11">
                  <c:v>25.5</c:v>
                </c:pt>
                <c:pt idx="12">
                  <c:v>26</c:v>
                </c:pt>
                <c:pt idx="13">
                  <c:v>26.5</c:v>
                </c:pt>
                <c:pt idx="14">
                  <c:v>27</c:v>
                </c:pt>
                <c:pt idx="15">
                  <c:v>27.5</c:v>
                </c:pt>
                <c:pt idx="16">
                  <c:v>28</c:v>
                </c:pt>
                <c:pt idx="17">
                  <c:v>28.5</c:v>
                </c:pt>
                <c:pt idx="18">
                  <c:v>29</c:v>
                </c:pt>
                <c:pt idx="19">
                  <c:v>29.5</c:v>
                </c:pt>
                <c:pt idx="20">
                  <c:v>30</c:v>
                </c:pt>
                <c:pt idx="21">
                  <c:v>30.5</c:v>
                </c:pt>
                <c:pt idx="22">
                  <c:v>31</c:v>
                </c:pt>
                <c:pt idx="23">
                  <c:v>31.5</c:v>
                </c:pt>
                <c:pt idx="24">
                  <c:v>32</c:v>
                </c:pt>
                <c:pt idx="25">
                  <c:v>32.5</c:v>
                </c:pt>
                <c:pt idx="26">
                  <c:v>33</c:v>
                </c:pt>
                <c:pt idx="27">
                  <c:v>33.5</c:v>
                </c:pt>
                <c:pt idx="28">
                  <c:v>34</c:v>
                </c:pt>
                <c:pt idx="29">
                  <c:v>34.5</c:v>
                </c:pt>
                <c:pt idx="30">
                  <c:v>35</c:v>
                </c:pt>
                <c:pt idx="31">
                  <c:v>35.5</c:v>
                </c:pt>
                <c:pt idx="32">
                  <c:v>36</c:v>
                </c:pt>
                <c:pt idx="33">
                  <c:v>36.5</c:v>
                </c:pt>
                <c:pt idx="34">
                  <c:v>37</c:v>
                </c:pt>
                <c:pt idx="35">
                  <c:v>37.5</c:v>
                </c:pt>
                <c:pt idx="36">
                  <c:v>38</c:v>
                </c:pt>
                <c:pt idx="37">
                  <c:v>38.5</c:v>
                </c:pt>
                <c:pt idx="38">
                  <c:v>39</c:v>
                </c:pt>
                <c:pt idx="39">
                  <c:v>39.5</c:v>
                </c:pt>
                <c:pt idx="40">
                  <c:v>40</c:v>
                </c:pt>
                <c:pt idx="41">
                  <c:v>40.5</c:v>
                </c:pt>
                <c:pt idx="42">
                  <c:v>41</c:v>
                </c:pt>
                <c:pt idx="43">
                  <c:v>41.5</c:v>
                </c:pt>
                <c:pt idx="44">
                  <c:v>42</c:v>
                </c:pt>
                <c:pt idx="45">
                  <c:v>42.5</c:v>
                </c:pt>
                <c:pt idx="46">
                  <c:v>43</c:v>
                </c:pt>
                <c:pt idx="47">
                  <c:v>43.5</c:v>
                </c:pt>
                <c:pt idx="48">
                  <c:v>44</c:v>
                </c:pt>
                <c:pt idx="49">
                  <c:v>44.5</c:v>
                </c:pt>
                <c:pt idx="50">
                  <c:v>45</c:v>
                </c:pt>
                <c:pt idx="51">
                  <c:v>45.5</c:v>
                </c:pt>
                <c:pt idx="52">
                  <c:v>46</c:v>
                </c:pt>
                <c:pt idx="53">
                  <c:v>46.5</c:v>
                </c:pt>
                <c:pt idx="54">
                  <c:v>47</c:v>
                </c:pt>
                <c:pt idx="55">
                  <c:v>47.5</c:v>
                </c:pt>
                <c:pt idx="56">
                  <c:v>48</c:v>
                </c:pt>
                <c:pt idx="57">
                  <c:v>48.5</c:v>
                </c:pt>
                <c:pt idx="58">
                  <c:v>49</c:v>
                </c:pt>
                <c:pt idx="59">
                  <c:v>49.5</c:v>
                </c:pt>
                <c:pt idx="60">
                  <c:v>50</c:v>
                </c:pt>
                <c:pt idx="61">
                  <c:v>50.5</c:v>
                </c:pt>
                <c:pt idx="62">
                  <c:v>51</c:v>
                </c:pt>
                <c:pt idx="63">
                  <c:v>51.5</c:v>
                </c:pt>
                <c:pt idx="64">
                  <c:v>52</c:v>
                </c:pt>
                <c:pt idx="65">
                  <c:v>52.5</c:v>
                </c:pt>
                <c:pt idx="66">
                  <c:v>53</c:v>
                </c:pt>
                <c:pt idx="67">
                  <c:v>53.5</c:v>
                </c:pt>
                <c:pt idx="68">
                  <c:v>54</c:v>
                </c:pt>
                <c:pt idx="69">
                  <c:v>54.5</c:v>
                </c:pt>
                <c:pt idx="70">
                  <c:v>55</c:v>
                </c:pt>
                <c:pt idx="71">
                  <c:v>55.5</c:v>
                </c:pt>
                <c:pt idx="72">
                  <c:v>56</c:v>
                </c:pt>
                <c:pt idx="73">
                  <c:v>56.5</c:v>
                </c:pt>
                <c:pt idx="74">
                  <c:v>57</c:v>
                </c:pt>
                <c:pt idx="75">
                  <c:v>57.5</c:v>
                </c:pt>
                <c:pt idx="76">
                  <c:v>58</c:v>
                </c:pt>
                <c:pt idx="77">
                  <c:v>58.5</c:v>
                </c:pt>
                <c:pt idx="78">
                  <c:v>59</c:v>
                </c:pt>
                <c:pt idx="79">
                  <c:v>59.5</c:v>
                </c:pt>
                <c:pt idx="80">
                  <c:v>60</c:v>
                </c:pt>
                <c:pt idx="81">
                  <c:v>60.5</c:v>
                </c:pt>
                <c:pt idx="82">
                  <c:v>61</c:v>
                </c:pt>
                <c:pt idx="83">
                  <c:v>61.5</c:v>
                </c:pt>
                <c:pt idx="84">
                  <c:v>62</c:v>
                </c:pt>
                <c:pt idx="85">
                  <c:v>62.5</c:v>
                </c:pt>
                <c:pt idx="86">
                  <c:v>63</c:v>
                </c:pt>
                <c:pt idx="87">
                  <c:v>63.5</c:v>
                </c:pt>
                <c:pt idx="88">
                  <c:v>64</c:v>
                </c:pt>
                <c:pt idx="89">
                  <c:v>64.5</c:v>
                </c:pt>
                <c:pt idx="90">
                  <c:v>65</c:v>
                </c:pt>
                <c:pt idx="91">
                  <c:v>65.5</c:v>
                </c:pt>
                <c:pt idx="92">
                  <c:v>66</c:v>
                </c:pt>
                <c:pt idx="93">
                  <c:v>66.5</c:v>
                </c:pt>
                <c:pt idx="94">
                  <c:v>67</c:v>
                </c:pt>
                <c:pt idx="95">
                  <c:v>67.5</c:v>
                </c:pt>
                <c:pt idx="96">
                  <c:v>68</c:v>
                </c:pt>
                <c:pt idx="97">
                  <c:v>68.5</c:v>
                </c:pt>
                <c:pt idx="98">
                  <c:v>69</c:v>
                </c:pt>
                <c:pt idx="99">
                  <c:v>69.5</c:v>
                </c:pt>
                <c:pt idx="100">
                  <c:v>70</c:v>
                </c:pt>
                <c:pt idx="101">
                  <c:v>70.5</c:v>
                </c:pt>
                <c:pt idx="102">
                  <c:v>71</c:v>
                </c:pt>
                <c:pt idx="103">
                  <c:v>71.5</c:v>
                </c:pt>
                <c:pt idx="104">
                  <c:v>72</c:v>
                </c:pt>
                <c:pt idx="105">
                  <c:v>72.5</c:v>
                </c:pt>
                <c:pt idx="106">
                  <c:v>73</c:v>
                </c:pt>
                <c:pt idx="107">
                  <c:v>73.5</c:v>
                </c:pt>
                <c:pt idx="108">
                  <c:v>74</c:v>
                </c:pt>
                <c:pt idx="109">
                  <c:v>74.5</c:v>
                </c:pt>
                <c:pt idx="110">
                  <c:v>75</c:v>
                </c:pt>
                <c:pt idx="111">
                  <c:v>75.5</c:v>
                </c:pt>
                <c:pt idx="112">
                  <c:v>76</c:v>
                </c:pt>
                <c:pt idx="113">
                  <c:v>76.5</c:v>
                </c:pt>
                <c:pt idx="114">
                  <c:v>77</c:v>
                </c:pt>
                <c:pt idx="115">
                  <c:v>77.5</c:v>
                </c:pt>
                <c:pt idx="116">
                  <c:v>78</c:v>
                </c:pt>
                <c:pt idx="117">
                  <c:v>78.5</c:v>
                </c:pt>
                <c:pt idx="118">
                  <c:v>79</c:v>
                </c:pt>
                <c:pt idx="119">
                  <c:v>79.5</c:v>
                </c:pt>
                <c:pt idx="120">
                  <c:v>80</c:v>
                </c:pt>
                <c:pt idx="121">
                  <c:v>80.5</c:v>
                </c:pt>
                <c:pt idx="122">
                  <c:v>81</c:v>
                </c:pt>
                <c:pt idx="123">
                  <c:v>81.5</c:v>
                </c:pt>
                <c:pt idx="124">
                  <c:v>82</c:v>
                </c:pt>
                <c:pt idx="125">
                  <c:v>82.5</c:v>
                </c:pt>
                <c:pt idx="126">
                  <c:v>83</c:v>
                </c:pt>
                <c:pt idx="127">
                  <c:v>83.5</c:v>
                </c:pt>
                <c:pt idx="128">
                  <c:v>84</c:v>
                </c:pt>
                <c:pt idx="129">
                  <c:v>84.5</c:v>
                </c:pt>
                <c:pt idx="130">
                  <c:v>85</c:v>
                </c:pt>
                <c:pt idx="131">
                  <c:v>85.5</c:v>
                </c:pt>
                <c:pt idx="132">
                  <c:v>86</c:v>
                </c:pt>
                <c:pt idx="133">
                  <c:v>86.5</c:v>
                </c:pt>
                <c:pt idx="134">
                  <c:v>87</c:v>
                </c:pt>
                <c:pt idx="135">
                  <c:v>87.5</c:v>
                </c:pt>
                <c:pt idx="136">
                  <c:v>88</c:v>
                </c:pt>
                <c:pt idx="137">
                  <c:v>88.5</c:v>
                </c:pt>
                <c:pt idx="138">
                  <c:v>89</c:v>
                </c:pt>
                <c:pt idx="139">
                  <c:v>89.5</c:v>
                </c:pt>
                <c:pt idx="140">
                  <c:v>90</c:v>
                </c:pt>
                <c:pt idx="141">
                  <c:v>90.5</c:v>
                </c:pt>
                <c:pt idx="142">
                  <c:v>91</c:v>
                </c:pt>
                <c:pt idx="143">
                  <c:v>91.5</c:v>
                </c:pt>
                <c:pt idx="144">
                  <c:v>92</c:v>
                </c:pt>
                <c:pt idx="145">
                  <c:v>92.5</c:v>
                </c:pt>
                <c:pt idx="146">
                  <c:v>93</c:v>
                </c:pt>
                <c:pt idx="147">
                  <c:v>93.5</c:v>
                </c:pt>
                <c:pt idx="148">
                  <c:v>94</c:v>
                </c:pt>
                <c:pt idx="149">
                  <c:v>94.5</c:v>
                </c:pt>
                <c:pt idx="150">
                  <c:v>95</c:v>
                </c:pt>
                <c:pt idx="151">
                  <c:v>95.5</c:v>
                </c:pt>
                <c:pt idx="152">
                  <c:v>96</c:v>
                </c:pt>
                <c:pt idx="153">
                  <c:v>96.5</c:v>
                </c:pt>
                <c:pt idx="154">
                  <c:v>97</c:v>
                </c:pt>
                <c:pt idx="155">
                  <c:v>97.5</c:v>
                </c:pt>
                <c:pt idx="156">
                  <c:v>98</c:v>
                </c:pt>
                <c:pt idx="157">
                  <c:v>98.5</c:v>
                </c:pt>
                <c:pt idx="158">
                  <c:v>99</c:v>
                </c:pt>
                <c:pt idx="159">
                  <c:v>99.5</c:v>
                </c:pt>
                <c:pt idx="160">
                  <c:v>100</c:v>
                </c:pt>
                <c:pt idx="161">
                  <c:v>100.5</c:v>
                </c:pt>
                <c:pt idx="162">
                  <c:v>101</c:v>
                </c:pt>
                <c:pt idx="163">
                  <c:v>101.5</c:v>
                </c:pt>
                <c:pt idx="164">
                  <c:v>102</c:v>
                </c:pt>
                <c:pt idx="165">
                  <c:v>102.5</c:v>
                </c:pt>
                <c:pt idx="166">
                  <c:v>103</c:v>
                </c:pt>
                <c:pt idx="167">
                  <c:v>103.5</c:v>
                </c:pt>
                <c:pt idx="168">
                  <c:v>104</c:v>
                </c:pt>
                <c:pt idx="169">
                  <c:v>104.5</c:v>
                </c:pt>
                <c:pt idx="170">
                  <c:v>105</c:v>
                </c:pt>
                <c:pt idx="171">
                  <c:v>105.5</c:v>
                </c:pt>
                <c:pt idx="172">
                  <c:v>106</c:v>
                </c:pt>
                <c:pt idx="173">
                  <c:v>106.5</c:v>
                </c:pt>
                <c:pt idx="174">
                  <c:v>107</c:v>
                </c:pt>
                <c:pt idx="175">
                  <c:v>107.5</c:v>
                </c:pt>
                <c:pt idx="176">
                  <c:v>108</c:v>
                </c:pt>
                <c:pt idx="177">
                  <c:v>108.5</c:v>
                </c:pt>
                <c:pt idx="178">
                  <c:v>109</c:v>
                </c:pt>
                <c:pt idx="179">
                  <c:v>109.5</c:v>
                </c:pt>
                <c:pt idx="180">
                  <c:v>110</c:v>
                </c:pt>
                <c:pt idx="181">
                  <c:v>110.5</c:v>
                </c:pt>
                <c:pt idx="182">
                  <c:v>111</c:v>
                </c:pt>
                <c:pt idx="183">
                  <c:v>111.5</c:v>
                </c:pt>
                <c:pt idx="184">
                  <c:v>112</c:v>
                </c:pt>
                <c:pt idx="185">
                  <c:v>112.5</c:v>
                </c:pt>
                <c:pt idx="186">
                  <c:v>113</c:v>
                </c:pt>
                <c:pt idx="187">
                  <c:v>113.5</c:v>
                </c:pt>
                <c:pt idx="188">
                  <c:v>114</c:v>
                </c:pt>
                <c:pt idx="189">
                  <c:v>114.5</c:v>
                </c:pt>
                <c:pt idx="190">
                  <c:v>115</c:v>
                </c:pt>
                <c:pt idx="191">
                  <c:v>115.5</c:v>
                </c:pt>
                <c:pt idx="192">
                  <c:v>116</c:v>
                </c:pt>
                <c:pt idx="193">
                  <c:v>116.5</c:v>
                </c:pt>
                <c:pt idx="194">
                  <c:v>117</c:v>
                </c:pt>
                <c:pt idx="195">
                  <c:v>117.5</c:v>
                </c:pt>
                <c:pt idx="196">
                  <c:v>118</c:v>
                </c:pt>
                <c:pt idx="197">
                  <c:v>118.5</c:v>
                </c:pt>
                <c:pt idx="198">
                  <c:v>119</c:v>
                </c:pt>
                <c:pt idx="199">
                  <c:v>119.5</c:v>
                </c:pt>
                <c:pt idx="200">
                  <c:v>120</c:v>
                </c:pt>
                <c:pt idx="201">
                  <c:v>120.5</c:v>
                </c:pt>
                <c:pt idx="202">
                  <c:v>121</c:v>
                </c:pt>
                <c:pt idx="203">
                  <c:v>121.5</c:v>
                </c:pt>
                <c:pt idx="204">
                  <c:v>122</c:v>
                </c:pt>
                <c:pt idx="205">
                  <c:v>122.5</c:v>
                </c:pt>
                <c:pt idx="206">
                  <c:v>123</c:v>
                </c:pt>
                <c:pt idx="207">
                  <c:v>123.5</c:v>
                </c:pt>
                <c:pt idx="208">
                  <c:v>124</c:v>
                </c:pt>
                <c:pt idx="209">
                  <c:v>124.5</c:v>
                </c:pt>
                <c:pt idx="210">
                  <c:v>125</c:v>
                </c:pt>
                <c:pt idx="211">
                  <c:v>125.5</c:v>
                </c:pt>
                <c:pt idx="212">
                  <c:v>126</c:v>
                </c:pt>
                <c:pt idx="213">
                  <c:v>126.5</c:v>
                </c:pt>
                <c:pt idx="214">
                  <c:v>127</c:v>
                </c:pt>
                <c:pt idx="215">
                  <c:v>127.5</c:v>
                </c:pt>
                <c:pt idx="216">
                  <c:v>128</c:v>
                </c:pt>
                <c:pt idx="217">
                  <c:v>128.5</c:v>
                </c:pt>
                <c:pt idx="218">
                  <c:v>129</c:v>
                </c:pt>
                <c:pt idx="219">
                  <c:v>129.5</c:v>
                </c:pt>
                <c:pt idx="220">
                  <c:v>130</c:v>
                </c:pt>
                <c:pt idx="221">
                  <c:v>130.5</c:v>
                </c:pt>
                <c:pt idx="222">
                  <c:v>131</c:v>
                </c:pt>
                <c:pt idx="223">
                  <c:v>131.5</c:v>
                </c:pt>
                <c:pt idx="224">
                  <c:v>132</c:v>
                </c:pt>
                <c:pt idx="225">
                  <c:v>132.5</c:v>
                </c:pt>
                <c:pt idx="226">
                  <c:v>133</c:v>
                </c:pt>
                <c:pt idx="227">
                  <c:v>133.5</c:v>
                </c:pt>
                <c:pt idx="228">
                  <c:v>134</c:v>
                </c:pt>
                <c:pt idx="229">
                  <c:v>134.5</c:v>
                </c:pt>
                <c:pt idx="230">
                  <c:v>135</c:v>
                </c:pt>
                <c:pt idx="231">
                  <c:v>135.5</c:v>
                </c:pt>
                <c:pt idx="232">
                  <c:v>136</c:v>
                </c:pt>
                <c:pt idx="233">
                  <c:v>136.5</c:v>
                </c:pt>
                <c:pt idx="234">
                  <c:v>137</c:v>
                </c:pt>
                <c:pt idx="235">
                  <c:v>137.5</c:v>
                </c:pt>
                <c:pt idx="236">
                  <c:v>138</c:v>
                </c:pt>
                <c:pt idx="237">
                  <c:v>138.5</c:v>
                </c:pt>
                <c:pt idx="238">
                  <c:v>139</c:v>
                </c:pt>
                <c:pt idx="239">
                  <c:v>139.5</c:v>
                </c:pt>
                <c:pt idx="240">
                  <c:v>140</c:v>
                </c:pt>
                <c:pt idx="241">
                  <c:v>140.5</c:v>
                </c:pt>
                <c:pt idx="242">
                  <c:v>141</c:v>
                </c:pt>
                <c:pt idx="243">
                  <c:v>141.5</c:v>
                </c:pt>
                <c:pt idx="244">
                  <c:v>142</c:v>
                </c:pt>
                <c:pt idx="245">
                  <c:v>142.5</c:v>
                </c:pt>
                <c:pt idx="246">
                  <c:v>143</c:v>
                </c:pt>
                <c:pt idx="247">
                  <c:v>143.5</c:v>
                </c:pt>
                <c:pt idx="248">
                  <c:v>144</c:v>
                </c:pt>
                <c:pt idx="249">
                  <c:v>144.5</c:v>
                </c:pt>
                <c:pt idx="250">
                  <c:v>145</c:v>
                </c:pt>
                <c:pt idx="251">
                  <c:v>145.5</c:v>
                </c:pt>
                <c:pt idx="252">
                  <c:v>146</c:v>
                </c:pt>
                <c:pt idx="253">
                  <c:v>146.5</c:v>
                </c:pt>
                <c:pt idx="254">
                  <c:v>147</c:v>
                </c:pt>
                <c:pt idx="255">
                  <c:v>147.5</c:v>
                </c:pt>
                <c:pt idx="256">
                  <c:v>148</c:v>
                </c:pt>
                <c:pt idx="257">
                  <c:v>148.5</c:v>
                </c:pt>
                <c:pt idx="258">
                  <c:v>149</c:v>
                </c:pt>
                <c:pt idx="259">
                  <c:v>149.5</c:v>
                </c:pt>
                <c:pt idx="260">
                  <c:v>150</c:v>
                </c:pt>
                <c:pt idx="261">
                  <c:v>150.5</c:v>
                </c:pt>
                <c:pt idx="262">
                  <c:v>151</c:v>
                </c:pt>
                <c:pt idx="263">
                  <c:v>151.5</c:v>
                </c:pt>
                <c:pt idx="264">
                  <c:v>152</c:v>
                </c:pt>
                <c:pt idx="265">
                  <c:v>152.5</c:v>
                </c:pt>
                <c:pt idx="266">
                  <c:v>153</c:v>
                </c:pt>
                <c:pt idx="267">
                  <c:v>153.5</c:v>
                </c:pt>
                <c:pt idx="268">
                  <c:v>154</c:v>
                </c:pt>
                <c:pt idx="269">
                  <c:v>154.5</c:v>
                </c:pt>
                <c:pt idx="270">
                  <c:v>155</c:v>
                </c:pt>
                <c:pt idx="271">
                  <c:v>155.5</c:v>
                </c:pt>
                <c:pt idx="272">
                  <c:v>156</c:v>
                </c:pt>
                <c:pt idx="273">
                  <c:v>156.5</c:v>
                </c:pt>
                <c:pt idx="274">
                  <c:v>157</c:v>
                </c:pt>
                <c:pt idx="275">
                  <c:v>157.5</c:v>
                </c:pt>
                <c:pt idx="276">
                  <c:v>158</c:v>
                </c:pt>
                <c:pt idx="277">
                  <c:v>158.5</c:v>
                </c:pt>
                <c:pt idx="278">
                  <c:v>159</c:v>
                </c:pt>
                <c:pt idx="279">
                  <c:v>159.5</c:v>
                </c:pt>
                <c:pt idx="280">
                  <c:v>160</c:v>
                </c:pt>
                <c:pt idx="281">
                  <c:v>160.5</c:v>
                </c:pt>
                <c:pt idx="282">
                  <c:v>161</c:v>
                </c:pt>
                <c:pt idx="283">
                  <c:v>161.5</c:v>
                </c:pt>
                <c:pt idx="284">
                  <c:v>162</c:v>
                </c:pt>
                <c:pt idx="285">
                  <c:v>162.5</c:v>
                </c:pt>
                <c:pt idx="286">
                  <c:v>163</c:v>
                </c:pt>
                <c:pt idx="287">
                  <c:v>163.5</c:v>
                </c:pt>
                <c:pt idx="288">
                  <c:v>164</c:v>
                </c:pt>
                <c:pt idx="289">
                  <c:v>164.5</c:v>
                </c:pt>
                <c:pt idx="290">
                  <c:v>165</c:v>
                </c:pt>
                <c:pt idx="291">
                  <c:v>165.5</c:v>
                </c:pt>
                <c:pt idx="292">
                  <c:v>166</c:v>
                </c:pt>
                <c:pt idx="293">
                  <c:v>166.5</c:v>
                </c:pt>
                <c:pt idx="294">
                  <c:v>167</c:v>
                </c:pt>
                <c:pt idx="295">
                  <c:v>167.5</c:v>
                </c:pt>
                <c:pt idx="296">
                  <c:v>168</c:v>
                </c:pt>
                <c:pt idx="297">
                  <c:v>168.5</c:v>
                </c:pt>
                <c:pt idx="298">
                  <c:v>169</c:v>
                </c:pt>
                <c:pt idx="299">
                  <c:v>169.5</c:v>
                </c:pt>
                <c:pt idx="300">
                  <c:v>170</c:v>
                </c:pt>
                <c:pt idx="301">
                  <c:v>170.5</c:v>
                </c:pt>
                <c:pt idx="302">
                  <c:v>171</c:v>
                </c:pt>
                <c:pt idx="303">
                  <c:v>171.5</c:v>
                </c:pt>
                <c:pt idx="304">
                  <c:v>172</c:v>
                </c:pt>
                <c:pt idx="305">
                  <c:v>172.5</c:v>
                </c:pt>
                <c:pt idx="306">
                  <c:v>173</c:v>
                </c:pt>
                <c:pt idx="307">
                  <c:v>173.5</c:v>
                </c:pt>
                <c:pt idx="308">
                  <c:v>174</c:v>
                </c:pt>
                <c:pt idx="309">
                  <c:v>174.5</c:v>
                </c:pt>
                <c:pt idx="310">
                  <c:v>175</c:v>
                </c:pt>
                <c:pt idx="311">
                  <c:v>175.5</c:v>
                </c:pt>
                <c:pt idx="312">
                  <c:v>176</c:v>
                </c:pt>
                <c:pt idx="313">
                  <c:v>176.5</c:v>
                </c:pt>
                <c:pt idx="314">
                  <c:v>177</c:v>
                </c:pt>
                <c:pt idx="315">
                  <c:v>177.5</c:v>
                </c:pt>
                <c:pt idx="316">
                  <c:v>178</c:v>
                </c:pt>
                <c:pt idx="317">
                  <c:v>178.5</c:v>
                </c:pt>
                <c:pt idx="318">
                  <c:v>179</c:v>
                </c:pt>
                <c:pt idx="319">
                  <c:v>179.5</c:v>
                </c:pt>
                <c:pt idx="320">
                  <c:v>180</c:v>
                </c:pt>
                <c:pt idx="321">
                  <c:v>180.5</c:v>
                </c:pt>
                <c:pt idx="322">
                  <c:v>181</c:v>
                </c:pt>
                <c:pt idx="323">
                  <c:v>181.5</c:v>
                </c:pt>
                <c:pt idx="324">
                  <c:v>182</c:v>
                </c:pt>
                <c:pt idx="325">
                  <c:v>182.5</c:v>
                </c:pt>
                <c:pt idx="326">
                  <c:v>183</c:v>
                </c:pt>
                <c:pt idx="327">
                  <c:v>183.5</c:v>
                </c:pt>
                <c:pt idx="328">
                  <c:v>184</c:v>
                </c:pt>
                <c:pt idx="329">
                  <c:v>184.5</c:v>
                </c:pt>
                <c:pt idx="330">
                  <c:v>185</c:v>
                </c:pt>
                <c:pt idx="331">
                  <c:v>185.5</c:v>
                </c:pt>
                <c:pt idx="332">
                  <c:v>186</c:v>
                </c:pt>
                <c:pt idx="333">
                  <c:v>186.5</c:v>
                </c:pt>
                <c:pt idx="334">
                  <c:v>187</c:v>
                </c:pt>
                <c:pt idx="335">
                  <c:v>187.5</c:v>
                </c:pt>
                <c:pt idx="336">
                  <c:v>188</c:v>
                </c:pt>
                <c:pt idx="337">
                  <c:v>188.5</c:v>
                </c:pt>
                <c:pt idx="338">
                  <c:v>189</c:v>
                </c:pt>
                <c:pt idx="339">
                  <c:v>189.5</c:v>
                </c:pt>
                <c:pt idx="340">
                  <c:v>190</c:v>
                </c:pt>
                <c:pt idx="341">
                  <c:v>190.5</c:v>
                </c:pt>
                <c:pt idx="342">
                  <c:v>191</c:v>
                </c:pt>
                <c:pt idx="343">
                  <c:v>191.5</c:v>
                </c:pt>
                <c:pt idx="344">
                  <c:v>192</c:v>
                </c:pt>
                <c:pt idx="345">
                  <c:v>192.5</c:v>
                </c:pt>
                <c:pt idx="346">
                  <c:v>193</c:v>
                </c:pt>
                <c:pt idx="347">
                  <c:v>193.5</c:v>
                </c:pt>
                <c:pt idx="348">
                  <c:v>194</c:v>
                </c:pt>
                <c:pt idx="349">
                  <c:v>194.5</c:v>
                </c:pt>
                <c:pt idx="350">
                  <c:v>195</c:v>
                </c:pt>
                <c:pt idx="351">
                  <c:v>195.5</c:v>
                </c:pt>
                <c:pt idx="352">
                  <c:v>196</c:v>
                </c:pt>
                <c:pt idx="353">
                  <c:v>196.5</c:v>
                </c:pt>
                <c:pt idx="354">
                  <c:v>197</c:v>
                </c:pt>
                <c:pt idx="355">
                  <c:v>197.5</c:v>
                </c:pt>
                <c:pt idx="356">
                  <c:v>198</c:v>
                </c:pt>
                <c:pt idx="357">
                  <c:v>198.5</c:v>
                </c:pt>
                <c:pt idx="358">
                  <c:v>199</c:v>
                </c:pt>
                <c:pt idx="359">
                  <c:v>199.5</c:v>
                </c:pt>
                <c:pt idx="360">
                  <c:v>200</c:v>
                </c:pt>
                <c:pt idx="361">
                  <c:v>200.5</c:v>
                </c:pt>
                <c:pt idx="362">
                  <c:v>201</c:v>
                </c:pt>
                <c:pt idx="363">
                  <c:v>201.5</c:v>
                </c:pt>
                <c:pt idx="364">
                  <c:v>202</c:v>
                </c:pt>
                <c:pt idx="365">
                  <c:v>202.5</c:v>
                </c:pt>
                <c:pt idx="366">
                  <c:v>203</c:v>
                </c:pt>
                <c:pt idx="367">
                  <c:v>203.5</c:v>
                </c:pt>
                <c:pt idx="368">
                  <c:v>204</c:v>
                </c:pt>
                <c:pt idx="369">
                  <c:v>204.5</c:v>
                </c:pt>
                <c:pt idx="370">
                  <c:v>205</c:v>
                </c:pt>
                <c:pt idx="371">
                  <c:v>205.5</c:v>
                </c:pt>
                <c:pt idx="372">
                  <c:v>206</c:v>
                </c:pt>
                <c:pt idx="373">
                  <c:v>206.5</c:v>
                </c:pt>
                <c:pt idx="374">
                  <c:v>207</c:v>
                </c:pt>
                <c:pt idx="375">
                  <c:v>207.5</c:v>
                </c:pt>
                <c:pt idx="376">
                  <c:v>208</c:v>
                </c:pt>
                <c:pt idx="377">
                  <c:v>208.5</c:v>
                </c:pt>
                <c:pt idx="378">
                  <c:v>209</c:v>
                </c:pt>
                <c:pt idx="379">
                  <c:v>209.5</c:v>
                </c:pt>
                <c:pt idx="380">
                  <c:v>210</c:v>
                </c:pt>
                <c:pt idx="381">
                  <c:v>210.5</c:v>
                </c:pt>
                <c:pt idx="382">
                  <c:v>211</c:v>
                </c:pt>
                <c:pt idx="383">
                  <c:v>211.5</c:v>
                </c:pt>
                <c:pt idx="384">
                  <c:v>212</c:v>
                </c:pt>
                <c:pt idx="385">
                  <c:v>212.5</c:v>
                </c:pt>
                <c:pt idx="386">
                  <c:v>213</c:v>
                </c:pt>
                <c:pt idx="387">
                  <c:v>213.5</c:v>
                </c:pt>
                <c:pt idx="388">
                  <c:v>214</c:v>
                </c:pt>
                <c:pt idx="389">
                  <c:v>214.5</c:v>
                </c:pt>
                <c:pt idx="390">
                  <c:v>215</c:v>
                </c:pt>
                <c:pt idx="391">
                  <c:v>215.5</c:v>
                </c:pt>
                <c:pt idx="392">
                  <c:v>216</c:v>
                </c:pt>
                <c:pt idx="393">
                  <c:v>216.5</c:v>
                </c:pt>
                <c:pt idx="394">
                  <c:v>217</c:v>
                </c:pt>
                <c:pt idx="395">
                  <c:v>217.5</c:v>
                </c:pt>
                <c:pt idx="396">
                  <c:v>218</c:v>
                </c:pt>
                <c:pt idx="397">
                  <c:v>218.5</c:v>
                </c:pt>
                <c:pt idx="398">
                  <c:v>219</c:v>
                </c:pt>
                <c:pt idx="399">
                  <c:v>219.5</c:v>
                </c:pt>
                <c:pt idx="400">
                  <c:v>220</c:v>
                </c:pt>
                <c:pt idx="401">
                  <c:v>220.5</c:v>
                </c:pt>
                <c:pt idx="402">
                  <c:v>221</c:v>
                </c:pt>
                <c:pt idx="403">
                  <c:v>221.5</c:v>
                </c:pt>
                <c:pt idx="404">
                  <c:v>222</c:v>
                </c:pt>
                <c:pt idx="405">
                  <c:v>222.5</c:v>
                </c:pt>
                <c:pt idx="406">
                  <c:v>223</c:v>
                </c:pt>
                <c:pt idx="407">
                  <c:v>223.5</c:v>
                </c:pt>
                <c:pt idx="408">
                  <c:v>224</c:v>
                </c:pt>
                <c:pt idx="409">
                  <c:v>224.5</c:v>
                </c:pt>
                <c:pt idx="410">
                  <c:v>225</c:v>
                </c:pt>
                <c:pt idx="411">
                  <c:v>225.5</c:v>
                </c:pt>
                <c:pt idx="412">
                  <c:v>226</c:v>
                </c:pt>
                <c:pt idx="413">
                  <c:v>226.5</c:v>
                </c:pt>
                <c:pt idx="414">
                  <c:v>227</c:v>
                </c:pt>
                <c:pt idx="415">
                  <c:v>227.5</c:v>
                </c:pt>
                <c:pt idx="416">
                  <c:v>228</c:v>
                </c:pt>
                <c:pt idx="417">
                  <c:v>228.5</c:v>
                </c:pt>
                <c:pt idx="418">
                  <c:v>229</c:v>
                </c:pt>
                <c:pt idx="419">
                  <c:v>229.5</c:v>
                </c:pt>
                <c:pt idx="420">
                  <c:v>230</c:v>
                </c:pt>
                <c:pt idx="421">
                  <c:v>230.5</c:v>
                </c:pt>
                <c:pt idx="422">
                  <c:v>231</c:v>
                </c:pt>
                <c:pt idx="423">
                  <c:v>231.5</c:v>
                </c:pt>
                <c:pt idx="424">
                  <c:v>232</c:v>
                </c:pt>
                <c:pt idx="425">
                  <c:v>232.5</c:v>
                </c:pt>
                <c:pt idx="426">
                  <c:v>233</c:v>
                </c:pt>
                <c:pt idx="427">
                  <c:v>233.5</c:v>
                </c:pt>
                <c:pt idx="428">
                  <c:v>234</c:v>
                </c:pt>
                <c:pt idx="429">
                  <c:v>234.5</c:v>
                </c:pt>
                <c:pt idx="430">
                  <c:v>235</c:v>
                </c:pt>
                <c:pt idx="431">
                  <c:v>235.5</c:v>
                </c:pt>
                <c:pt idx="432">
                  <c:v>236</c:v>
                </c:pt>
                <c:pt idx="433">
                  <c:v>236.5</c:v>
                </c:pt>
                <c:pt idx="434">
                  <c:v>237</c:v>
                </c:pt>
                <c:pt idx="435">
                  <c:v>237.5</c:v>
                </c:pt>
                <c:pt idx="436">
                  <c:v>238</c:v>
                </c:pt>
                <c:pt idx="437">
                  <c:v>238.5</c:v>
                </c:pt>
                <c:pt idx="438">
                  <c:v>239</c:v>
                </c:pt>
                <c:pt idx="439">
                  <c:v>239.5</c:v>
                </c:pt>
                <c:pt idx="440">
                  <c:v>240</c:v>
                </c:pt>
                <c:pt idx="441">
                  <c:v>240.5</c:v>
                </c:pt>
                <c:pt idx="442">
                  <c:v>241</c:v>
                </c:pt>
                <c:pt idx="443">
                  <c:v>241.5</c:v>
                </c:pt>
                <c:pt idx="444">
                  <c:v>242</c:v>
                </c:pt>
                <c:pt idx="445">
                  <c:v>242.5</c:v>
                </c:pt>
                <c:pt idx="446">
                  <c:v>243</c:v>
                </c:pt>
                <c:pt idx="447">
                  <c:v>243.5</c:v>
                </c:pt>
                <c:pt idx="448">
                  <c:v>244</c:v>
                </c:pt>
                <c:pt idx="449">
                  <c:v>244.5</c:v>
                </c:pt>
                <c:pt idx="450">
                  <c:v>245</c:v>
                </c:pt>
                <c:pt idx="451">
                  <c:v>245.5</c:v>
                </c:pt>
                <c:pt idx="452">
                  <c:v>246</c:v>
                </c:pt>
                <c:pt idx="453">
                  <c:v>246.5</c:v>
                </c:pt>
                <c:pt idx="454">
                  <c:v>247</c:v>
                </c:pt>
                <c:pt idx="455">
                  <c:v>247.5</c:v>
                </c:pt>
                <c:pt idx="456">
                  <c:v>248</c:v>
                </c:pt>
                <c:pt idx="457">
                  <c:v>248.5</c:v>
                </c:pt>
                <c:pt idx="458">
                  <c:v>249</c:v>
                </c:pt>
                <c:pt idx="459">
                  <c:v>249.5</c:v>
                </c:pt>
                <c:pt idx="460">
                  <c:v>250</c:v>
                </c:pt>
                <c:pt idx="461">
                  <c:v>250.5</c:v>
                </c:pt>
                <c:pt idx="462">
                  <c:v>251</c:v>
                </c:pt>
                <c:pt idx="463">
                  <c:v>251.5</c:v>
                </c:pt>
                <c:pt idx="464">
                  <c:v>252</c:v>
                </c:pt>
                <c:pt idx="465">
                  <c:v>252.5</c:v>
                </c:pt>
                <c:pt idx="466">
                  <c:v>253</c:v>
                </c:pt>
                <c:pt idx="467">
                  <c:v>253.5</c:v>
                </c:pt>
                <c:pt idx="468">
                  <c:v>254</c:v>
                </c:pt>
                <c:pt idx="469">
                  <c:v>254.5</c:v>
                </c:pt>
                <c:pt idx="470">
                  <c:v>255</c:v>
                </c:pt>
                <c:pt idx="471">
                  <c:v>255.5</c:v>
                </c:pt>
                <c:pt idx="472">
                  <c:v>256</c:v>
                </c:pt>
                <c:pt idx="473">
                  <c:v>256.5</c:v>
                </c:pt>
                <c:pt idx="474">
                  <c:v>257</c:v>
                </c:pt>
                <c:pt idx="475">
                  <c:v>257.5</c:v>
                </c:pt>
                <c:pt idx="476">
                  <c:v>258</c:v>
                </c:pt>
                <c:pt idx="477">
                  <c:v>258.5</c:v>
                </c:pt>
                <c:pt idx="478">
                  <c:v>259</c:v>
                </c:pt>
                <c:pt idx="479">
                  <c:v>259.5</c:v>
                </c:pt>
                <c:pt idx="480">
                  <c:v>260</c:v>
                </c:pt>
                <c:pt idx="481">
                  <c:v>260.5</c:v>
                </c:pt>
                <c:pt idx="482">
                  <c:v>261</c:v>
                </c:pt>
                <c:pt idx="483">
                  <c:v>261.5</c:v>
                </c:pt>
                <c:pt idx="484">
                  <c:v>262</c:v>
                </c:pt>
                <c:pt idx="485">
                  <c:v>262.5</c:v>
                </c:pt>
                <c:pt idx="486">
                  <c:v>263</c:v>
                </c:pt>
                <c:pt idx="487">
                  <c:v>263.5</c:v>
                </c:pt>
                <c:pt idx="488">
                  <c:v>264</c:v>
                </c:pt>
                <c:pt idx="489">
                  <c:v>264.5</c:v>
                </c:pt>
                <c:pt idx="490">
                  <c:v>265</c:v>
                </c:pt>
                <c:pt idx="491">
                  <c:v>265.5</c:v>
                </c:pt>
                <c:pt idx="492">
                  <c:v>266</c:v>
                </c:pt>
                <c:pt idx="493">
                  <c:v>266.5</c:v>
                </c:pt>
                <c:pt idx="494">
                  <c:v>267</c:v>
                </c:pt>
                <c:pt idx="495">
                  <c:v>267.5</c:v>
                </c:pt>
                <c:pt idx="496">
                  <c:v>268</c:v>
                </c:pt>
                <c:pt idx="497">
                  <c:v>268.5</c:v>
                </c:pt>
                <c:pt idx="498">
                  <c:v>269</c:v>
                </c:pt>
                <c:pt idx="499">
                  <c:v>269.5</c:v>
                </c:pt>
                <c:pt idx="500">
                  <c:v>270</c:v>
                </c:pt>
                <c:pt idx="501">
                  <c:v>270.5</c:v>
                </c:pt>
                <c:pt idx="502">
                  <c:v>271</c:v>
                </c:pt>
                <c:pt idx="503">
                  <c:v>271.5</c:v>
                </c:pt>
                <c:pt idx="504">
                  <c:v>272</c:v>
                </c:pt>
                <c:pt idx="505">
                  <c:v>272.5</c:v>
                </c:pt>
                <c:pt idx="506">
                  <c:v>273</c:v>
                </c:pt>
                <c:pt idx="507">
                  <c:v>273.5</c:v>
                </c:pt>
                <c:pt idx="508">
                  <c:v>274</c:v>
                </c:pt>
                <c:pt idx="509">
                  <c:v>274.5</c:v>
                </c:pt>
                <c:pt idx="510">
                  <c:v>275</c:v>
                </c:pt>
                <c:pt idx="511">
                  <c:v>275.5</c:v>
                </c:pt>
                <c:pt idx="512">
                  <c:v>276</c:v>
                </c:pt>
                <c:pt idx="513">
                  <c:v>276.5</c:v>
                </c:pt>
                <c:pt idx="514">
                  <c:v>277</c:v>
                </c:pt>
                <c:pt idx="515">
                  <c:v>277.5</c:v>
                </c:pt>
                <c:pt idx="516">
                  <c:v>278</c:v>
                </c:pt>
                <c:pt idx="517">
                  <c:v>278.5</c:v>
                </c:pt>
                <c:pt idx="518">
                  <c:v>279</c:v>
                </c:pt>
                <c:pt idx="519">
                  <c:v>279.5</c:v>
                </c:pt>
                <c:pt idx="520">
                  <c:v>280</c:v>
                </c:pt>
                <c:pt idx="521">
                  <c:v>280.5</c:v>
                </c:pt>
                <c:pt idx="522">
                  <c:v>281</c:v>
                </c:pt>
                <c:pt idx="523">
                  <c:v>281.5</c:v>
                </c:pt>
                <c:pt idx="524">
                  <c:v>282</c:v>
                </c:pt>
                <c:pt idx="525">
                  <c:v>282.5</c:v>
                </c:pt>
                <c:pt idx="526">
                  <c:v>283</c:v>
                </c:pt>
                <c:pt idx="527">
                  <c:v>283.5</c:v>
                </c:pt>
                <c:pt idx="528">
                  <c:v>284</c:v>
                </c:pt>
                <c:pt idx="529">
                  <c:v>284.5</c:v>
                </c:pt>
                <c:pt idx="530">
                  <c:v>285</c:v>
                </c:pt>
                <c:pt idx="531">
                  <c:v>285.5</c:v>
                </c:pt>
                <c:pt idx="532">
                  <c:v>286</c:v>
                </c:pt>
                <c:pt idx="533">
                  <c:v>286.5</c:v>
                </c:pt>
                <c:pt idx="534">
                  <c:v>287</c:v>
                </c:pt>
                <c:pt idx="535">
                  <c:v>287.5</c:v>
                </c:pt>
                <c:pt idx="536">
                  <c:v>288</c:v>
                </c:pt>
                <c:pt idx="537">
                  <c:v>288.5</c:v>
                </c:pt>
                <c:pt idx="538">
                  <c:v>289</c:v>
                </c:pt>
                <c:pt idx="539">
                  <c:v>289.5</c:v>
                </c:pt>
                <c:pt idx="540">
                  <c:v>290</c:v>
                </c:pt>
                <c:pt idx="541">
                  <c:v>290.5</c:v>
                </c:pt>
                <c:pt idx="542">
                  <c:v>291</c:v>
                </c:pt>
                <c:pt idx="543">
                  <c:v>291.5</c:v>
                </c:pt>
                <c:pt idx="544">
                  <c:v>292</c:v>
                </c:pt>
                <c:pt idx="545">
                  <c:v>292.5</c:v>
                </c:pt>
                <c:pt idx="546">
                  <c:v>293</c:v>
                </c:pt>
                <c:pt idx="547">
                  <c:v>293.5</c:v>
                </c:pt>
                <c:pt idx="548">
                  <c:v>294</c:v>
                </c:pt>
                <c:pt idx="549">
                  <c:v>294.5</c:v>
                </c:pt>
                <c:pt idx="550">
                  <c:v>295</c:v>
                </c:pt>
                <c:pt idx="551">
                  <c:v>295.5</c:v>
                </c:pt>
                <c:pt idx="552">
                  <c:v>296</c:v>
                </c:pt>
                <c:pt idx="553">
                  <c:v>296.5</c:v>
                </c:pt>
                <c:pt idx="554">
                  <c:v>297</c:v>
                </c:pt>
                <c:pt idx="555">
                  <c:v>297.5</c:v>
                </c:pt>
                <c:pt idx="556">
                  <c:v>298</c:v>
                </c:pt>
                <c:pt idx="557">
                  <c:v>298.5</c:v>
                </c:pt>
                <c:pt idx="558">
                  <c:v>299</c:v>
                </c:pt>
                <c:pt idx="559">
                  <c:v>299.5</c:v>
                </c:pt>
                <c:pt idx="560">
                  <c:v>300</c:v>
                </c:pt>
                <c:pt idx="561">
                  <c:v>300.5</c:v>
                </c:pt>
                <c:pt idx="562">
                  <c:v>301</c:v>
                </c:pt>
                <c:pt idx="563">
                  <c:v>301.5</c:v>
                </c:pt>
                <c:pt idx="564">
                  <c:v>302</c:v>
                </c:pt>
                <c:pt idx="565">
                  <c:v>302.5</c:v>
                </c:pt>
                <c:pt idx="566">
                  <c:v>303</c:v>
                </c:pt>
                <c:pt idx="567">
                  <c:v>303.5</c:v>
                </c:pt>
                <c:pt idx="568">
                  <c:v>304</c:v>
                </c:pt>
                <c:pt idx="569">
                  <c:v>304.5</c:v>
                </c:pt>
                <c:pt idx="570">
                  <c:v>305</c:v>
                </c:pt>
                <c:pt idx="571">
                  <c:v>305.5</c:v>
                </c:pt>
                <c:pt idx="572">
                  <c:v>306</c:v>
                </c:pt>
                <c:pt idx="573">
                  <c:v>306.5</c:v>
                </c:pt>
                <c:pt idx="574">
                  <c:v>307</c:v>
                </c:pt>
                <c:pt idx="575">
                  <c:v>307.5</c:v>
                </c:pt>
                <c:pt idx="576">
                  <c:v>308</c:v>
                </c:pt>
                <c:pt idx="577">
                  <c:v>308.5</c:v>
                </c:pt>
                <c:pt idx="578">
                  <c:v>309</c:v>
                </c:pt>
                <c:pt idx="579">
                  <c:v>309.5</c:v>
                </c:pt>
                <c:pt idx="580">
                  <c:v>310</c:v>
                </c:pt>
                <c:pt idx="581">
                  <c:v>310.5</c:v>
                </c:pt>
                <c:pt idx="582">
                  <c:v>311</c:v>
                </c:pt>
                <c:pt idx="583">
                  <c:v>311.5</c:v>
                </c:pt>
                <c:pt idx="584">
                  <c:v>312</c:v>
                </c:pt>
                <c:pt idx="585">
                  <c:v>312.5</c:v>
                </c:pt>
                <c:pt idx="586">
                  <c:v>313</c:v>
                </c:pt>
                <c:pt idx="587">
                  <c:v>313.5</c:v>
                </c:pt>
                <c:pt idx="588">
                  <c:v>314</c:v>
                </c:pt>
                <c:pt idx="589">
                  <c:v>314.5</c:v>
                </c:pt>
                <c:pt idx="590">
                  <c:v>315</c:v>
                </c:pt>
                <c:pt idx="591">
                  <c:v>315.5</c:v>
                </c:pt>
                <c:pt idx="592">
                  <c:v>316</c:v>
                </c:pt>
                <c:pt idx="593">
                  <c:v>316.5</c:v>
                </c:pt>
                <c:pt idx="594">
                  <c:v>317</c:v>
                </c:pt>
                <c:pt idx="595">
                  <c:v>317.5</c:v>
                </c:pt>
                <c:pt idx="596">
                  <c:v>318</c:v>
                </c:pt>
                <c:pt idx="597">
                  <c:v>318.5</c:v>
                </c:pt>
                <c:pt idx="598">
                  <c:v>319</c:v>
                </c:pt>
                <c:pt idx="599">
                  <c:v>319.5</c:v>
                </c:pt>
                <c:pt idx="600">
                  <c:v>320</c:v>
                </c:pt>
                <c:pt idx="601">
                  <c:v>320.5</c:v>
                </c:pt>
                <c:pt idx="602">
                  <c:v>321</c:v>
                </c:pt>
                <c:pt idx="603">
                  <c:v>321.5</c:v>
                </c:pt>
                <c:pt idx="604">
                  <c:v>322</c:v>
                </c:pt>
                <c:pt idx="605">
                  <c:v>322.5</c:v>
                </c:pt>
                <c:pt idx="606">
                  <c:v>323</c:v>
                </c:pt>
                <c:pt idx="607">
                  <c:v>323.5</c:v>
                </c:pt>
                <c:pt idx="608">
                  <c:v>324</c:v>
                </c:pt>
                <c:pt idx="609">
                  <c:v>324.5</c:v>
                </c:pt>
                <c:pt idx="610">
                  <c:v>325</c:v>
                </c:pt>
                <c:pt idx="611">
                  <c:v>325.5</c:v>
                </c:pt>
                <c:pt idx="612">
                  <c:v>326</c:v>
                </c:pt>
                <c:pt idx="613">
                  <c:v>326.5</c:v>
                </c:pt>
                <c:pt idx="614">
                  <c:v>327</c:v>
                </c:pt>
                <c:pt idx="615">
                  <c:v>327.5</c:v>
                </c:pt>
                <c:pt idx="616">
                  <c:v>328</c:v>
                </c:pt>
                <c:pt idx="617">
                  <c:v>328.5</c:v>
                </c:pt>
                <c:pt idx="618">
                  <c:v>329</c:v>
                </c:pt>
                <c:pt idx="619">
                  <c:v>329.5</c:v>
                </c:pt>
                <c:pt idx="620">
                  <c:v>330</c:v>
                </c:pt>
                <c:pt idx="621">
                  <c:v>330.5</c:v>
                </c:pt>
                <c:pt idx="622">
                  <c:v>331</c:v>
                </c:pt>
                <c:pt idx="623">
                  <c:v>331.5</c:v>
                </c:pt>
                <c:pt idx="624">
                  <c:v>332</c:v>
                </c:pt>
                <c:pt idx="625">
                  <c:v>332.5</c:v>
                </c:pt>
                <c:pt idx="626">
                  <c:v>333</c:v>
                </c:pt>
                <c:pt idx="627">
                  <c:v>333.5</c:v>
                </c:pt>
                <c:pt idx="628">
                  <c:v>334</c:v>
                </c:pt>
                <c:pt idx="629">
                  <c:v>334.5</c:v>
                </c:pt>
                <c:pt idx="630">
                  <c:v>335</c:v>
                </c:pt>
                <c:pt idx="631">
                  <c:v>335.5</c:v>
                </c:pt>
                <c:pt idx="632">
                  <c:v>336</c:v>
                </c:pt>
                <c:pt idx="633">
                  <c:v>336.5</c:v>
                </c:pt>
                <c:pt idx="634">
                  <c:v>337</c:v>
                </c:pt>
                <c:pt idx="635">
                  <c:v>337.5</c:v>
                </c:pt>
                <c:pt idx="636">
                  <c:v>338</c:v>
                </c:pt>
                <c:pt idx="637">
                  <c:v>338.5</c:v>
                </c:pt>
                <c:pt idx="638">
                  <c:v>339</c:v>
                </c:pt>
                <c:pt idx="639">
                  <c:v>339.5</c:v>
                </c:pt>
                <c:pt idx="640">
                  <c:v>340</c:v>
                </c:pt>
                <c:pt idx="641">
                  <c:v>340.5</c:v>
                </c:pt>
                <c:pt idx="642">
                  <c:v>341</c:v>
                </c:pt>
                <c:pt idx="643">
                  <c:v>341.5</c:v>
                </c:pt>
                <c:pt idx="644">
                  <c:v>342</c:v>
                </c:pt>
                <c:pt idx="645">
                  <c:v>342.5</c:v>
                </c:pt>
                <c:pt idx="646">
                  <c:v>343</c:v>
                </c:pt>
                <c:pt idx="647">
                  <c:v>343.5</c:v>
                </c:pt>
                <c:pt idx="648">
                  <c:v>344</c:v>
                </c:pt>
                <c:pt idx="649">
                  <c:v>344.5</c:v>
                </c:pt>
                <c:pt idx="650">
                  <c:v>345</c:v>
                </c:pt>
                <c:pt idx="651">
                  <c:v>345.5</c:v>
                </c:pt>
                <c:pt idx="652">
                  <c:v>346</c:v>
                </c:pt>
                <c:pt idx="653">
                  <c:v>346.5</c:v>
                </c:pt>
                <c:pt idx="654">
                  <c:v>347</c:v>
                </c:pt>
                <c:pt idx="655">
                  <c:v>347.5</c:v>
                </c:pt>
                <c:pt idx="656">
                  <c:v>348</c:v>
                </c:pt>
                <c:pt idx="657">
                  <c:v>348.5</c:v>
                </c:pt>
                <c:pt idx="658">
                  <c:v>349</c:v>
                </c:pt>
                <c:pt idx="659">
                  <c:v>349.5</c:v>
                </c:pt>
                <c:pt idx="660">
                  <c:v>350</c:v>
                </c:pt>
              </c:numCache>
            </c:numRef>
          </c:xVal>
          <c:yVal>
            <c:numRef>
              <c:f>'Vo確認(Vin(min))'!$G$30:$G$690</c:f>
              <c:numCache>
                <c:formatCode>General</c:formatCode>
                <c:ptCount val="661"/>
                <c:pt idx="0">
                  <c:v>0.74507497436844361</c:v>
                </c:pt>
                <c:pt idx="1">
                  <c:v>0.82640970701351668</c:v>
                </c:pt>
                <c:pt idx="2">
                  <c:v>0.91131143939794079</c:v>
                </c:pt>
                <c:pt idx="3">
                  <c:v>0.99993411778952346</c:v>
                </c:pt>
                <c:pt idx="4">
                  <c:v>1.0924412621985611</c:v>
                </c:pt>
                <c:pt idx="5">
                  <c:v>1.1890065710647422</c:v>
                </c:pt>
                <c:pt idx="6">
                  <c:v>1.2898145608831895</c:v>
                </c:pt>
                <c:pt idx="7">
                  <c:v>1.3950612406632636</c:v>
                </c:pt>
                <c:pt idx="8">
                  <c:v>1.504954820411454</c:v>
                </c:pt>
                <c:pt idx="9">
                  <c:v>1.6197164519035323</c:v>
                </c:pt>
                <c:pt idx="10">
                  <c:v>1.7395809988034729</c:v>
                </c:pt>
                <c:pt idx="11">
                  <c:v>1.864797831626559</c:v>
                </c:pt>
                <c:pt idx="12">
                  <c:v>1.9956316410437842</c:v>
                </c:pt>
                <c:pt idx="13">
                  <c:v>2.1323632604763172</c:v>
                </c:pt>
                <c:pt idx="14">
                  <c:v>2.2752904857005123</c:v>
                </c:pt>
                <c:pt idx="15">
                  <c:v>2.4247288751141842</c:v>
                </c:pt>
                <c:pt idx="16">
                  <c:v>2.5810125092083882</c:v>
                </c:pt>
                <c:pt idx="17">
                  <c:v>2.744494681409317</c:v>
                </c:pt>
                <c:pt idx="18">
                  <c:v>2.9155484845197437</c:v>
                </c:pt>
                <c:pt idx="19">
                  <c:v>3.0945672471633108</c:v>
                </c:pt>
                <c:pt idx="20">
                  <c:v>3.281964762525349</c:v>
                </c:pt>
                <c:pt idx="21">
                  <c:v>3.4781752368377519</c:v>
                </c:pt>
                <c:pt idx="22">
                  <c:v>3.6836528669618187</c:v>
                </c:pt>
                <c:pt idx="23">
                  <c:v>3.8988709345221388</c:v>
                </c:pt>
                <c:pt idx="24">
                  <c:v>4.1243202777495958</c:v>
                </c:pt>
                <c:pt idx="25">
                  <c:v>4.360506970930448</c:v>
                </c:pt>
                <c:pt idx="26">
                  <c:v>4.6079490046429026</c:v>
                </c:pt>
                <c:pt idx="27">
                  <c:v>4.867171717501674</c:v>
                </c:pt>
                <c:pt idx="28">
                  <c:v>5.1387016820023943</c:v>
                </c:pt>
                <c:pt idx="29">
                  <c:v>5.4230586939630134</c:v>
                </c:pt>
                <c:pt idx="30">
                  <c:v>5.7207454586887314</c:v>
                </c:pt>
                <c:pt idx="31">
                  <c:v>6.0322345105216915</c:v>
                </c:pt>
                <c:pt idx="32">
                  <c:v>6.3579518512202897</c:v>
                </c:pt>
                <c:pt idx="33">
                  <c:v>6.6982567549993393</c:v>
                </c:pt>
                <c:pt idx="34">
                  <c:v>7.0534171764282281</c:v>
                </c:pt>
                <c:pt idx="35">
                  <c:v>7.4235802292196293</c:v>
                </c:pt>
                <c:pt idx="36">
                  <c:v>7.8087373028303908</c:v>
                </c:pt>
                <c:pt idx="37">
                  <c:v>8.2086835799190752</c:v>
                </c:pt>
                <c:pt idx="38">
                  <c:v>8.6229720472533007</c:v>
                </c:pt>
                <c:pt idx="39">
                  <c:v>9.0508625952428066</c:v>
                </c:pt>
                <c:pt idx="40">
                  <c:v>9.4912675140821605</c:v>
                </c:pt>
                <c:pt idx="41">
                  <c:v>9.9426956418361296</c:v>
                </c:pt>
                <c:pt idx="42">
                  <c:v>10.403198596921673</c:v>
                </c:pt>
                <c:pt idx="43">
                  <c:v>10.870323878521683</c:v>
                </c:pt>
                <c:pt idx="44">
                  <c:v>11.341081011370001</c:v>
                </c:pt>
                <c:pt idx="45">
                  <c:v>11.811928115524262</c:v>
                </c:pt>
                <c:pt idx="46">
                  <c:v>12.278786961074703</c:v>
                </c:pt>
                <c:pt idx="47">
                  <c:v>12.737094304757687</c:v>
                </c:pt>
                <c:pt idx="48">
                  <c:v>13.181895673610731</c:v>
                </c:pt>
                <c:pt idx="49">
                  <c:v>13.607984452417629</c:v>
                </c:pt>
                <c:pt idx="50">
                  <c:v>14.010084126553823</c:v>
                </c:pt>
                <c:pt idx="51">
                  <c:v>14.383065258439006</c:v>
                </c:pt>
                <c:pt idx="52">
                  <c:v>14.722182185609666</c:v>
                </c:pt>
                <c:pt idx="53">
                  <c:v>15.023308899180787</c:v>
                </c:pt>
                <c:pt idx="54">
                  <c:v>15.28315058959002</c:v>
                </c:pt>
                <c:pt idx="55">
                  <c:v>15.499408083132179</c:v>
                </c:pt>
                <c:pt idx="56">
                  <c:v>15.670877183839798</c:v>
                </c:pt>
                <c:pt idx="57">
                  <c:v>15.797473076241248</c:v>
                </c:pt>
                <c:pt idx="58">
                  <c:v>15.880179800153067</c:v>
                </c:pt>
                <c:pt idx="59">
                  <c:v>15.92093428755352</c:v>
                </c:pt>
                <c:pt idx="60">
                  <c:v>15.922461650522328</c:v>
                </c:pt>
                <c:pt idx="61">
                  <c:v>15.888082158736639</c:v>
                </c:pt>
                <c:pt idx="62">
                  <c:v>15.821510448444366</c:v>
                </c:pt>
                <c:pt idx="63">
                  <c:v>15.726664623494811</c:v>
                </c:pt>
                <c:pt idx="64">
                  <c:v>15.607498204041553</c:v>
                </c:pt>
                <c:pt idx="65">
                  <c:v>15.467862593524904</c:v>
                </c:pt>
                <c:pt idx="66">
                  <c:v>15.311402874791172</c:v>
                </c:pt>
                <c:pt idx="67">
                  <c:v>15.141485925563133</c:v>
                </c:pt>
                <c:pt idx="68">
                  <c:v>14.961157285705642</c:v>
                </c:pt>
                <c:pt idx="69">
                  <c:v>14.773121843942358</c:v>
                </c:pt>
                <c:pt idx="70">
                  <c:v>14.579743002798487</c:v>
                </c:pt>
                <c:pt idx="71">
                  <c:v>14.383055234202267</c:v>
                </c:pt>
                <c:pt idx="72">
                  <c:v>14.184785579667617</c:v>
                </c:pt>
                <c:pt idx="73">
                  <c:v>13.98638046029226</c:v>
                </c:pt>
                <c:pt idx="74">
                  <c:v>13.789034991726723</c:v>
                </c:pt>
                <c:pt idx="75">
                  <c:v>13.593722756850585</c:v>
                </c:pt>
                <c:pt idx="76">
                  <c:v>13.401224629723789</c:v>
                </c:pt>
                <c:pt idx="77">
                  <c:v>13.212155755815189</c:v>
                </c:pt>
                <c:pt idx="78">
                  <c:v>13.026990182033199</c:v>
                </c:pt>
                <c:pt idx="79">
                  <c:v>12.846082911900913</c:v>
                </c:pt>
                <c:pt idx="80">
                  <c:v>12.66968935599763</c:v>
                </c:pt>
                <c:pt idx="81">
                  <c:v>12.497982274915231</c:v>
                </c:pt>
                <c:pt idx="82">
                  <c:v>12.331066388638414</c:v>
                </c:pt>
                <c:pt idx="83">
                  <c:v>12.16899086668746</c:v>
                </c:pt>
                <c:pt idx="84">
                  <c:v>12.01175992878993</c:v>
                </c:pt>
                <c:pt idx="85">
                  <c:v>11.859341784788331</c:v>
                </c:pt>
                <c:pt idx="86">
                  <c:v>11.711676131191101</c:v>
                </c:pt>
                <c:pt idx="87">
                  <c:v>11.568680404668306</c:v>
                </c:pt>
                <c:pt idx="88">
                  <c:v>11.430254972931719</c:v>
                </c:pt>
                <c:pt idx="89">
                  <c:v>11.296287422839844</c:v>
                </c:pt>
                <c:pt idx="90">
                  <c:v>11.166656085507373</c:v>
                </c:pt>
                <c:pt idx="91">
                  <c:v>11.041232919425729</c:v>
                </c:pt>
                <c:pt idx="92">
                  <c:v>10.919885855510604</c:v>
                </c:pt>
                <c:pt idx="93">
                  <c:v>10.802480692737433</c:v>
                </c:pt>
                <c:pt idx="94">
                  <c:v>10.688882619610514</c:v>
                </c:pt>
                <c:pt idx="95">
                  <c:v>10.578957425047244</c:v>
                </c:pt>
                <c:pt idx="96">
                  <c:v>10.4725724522073</c:v>
                </c:pt>
                <c:pt idx="97">
                  <c:v>10.36959734019492</c:v>
                </c:pt>
                <c:pt idx="98">
                  <c:v>10.269904591243591</c:v>
                </c:pt>
                <c:pt idx="99">
                  <c:v>10.173369994793054</c:v>
                </c:pt>
                <c:pt idx="100">
                  <c:v>10.079872934636814</c:v>
                </c:pt>
                <c:pt idx="101">
                  <c:v>9.9892966009169939</c:v>
                </c:pt>
                <c:pt idx="102">
                  <c:v>9.9015281250494471</c:v>
                </c:pt>
                <c:pt idx="103">
                  <c:v>9.8164586525687039</c:v>
                </c:pt>
                <c:pt idx="104">
                  <c:v>9.7339833662961581</c:v>
                </c:pt>
                <c:pt idx="105">
                  <c:v>9.6540014700762082</c:v>
                </c:pt>
                <c:pt idx="106">
                  <c:v>9.5764161415254154</c:v>
                </c:pt>
                <c:pt idx="107">
                  <c:v>9.5011344607412038</c:v>
                </c:pt>
                <c:pt idx="108">
                  <c:v>9.4280673206702001</c:v>
                </c:pt>
                <c:pt idx="109">
                  <c:v>9.3571293238003026</c:v>
                </c:pt>
                <c:pt idx="110">
                  <c:v>9.2882386689809753</c:v>
                </c:pt>
                <c:pt idx="111">
                  <c:v>9.2213170314628936</c:v>
                </c:pt>
                <c:pt idx="112">
                  <c:v>9.1562894386574651</c:v>
                </c:pt>
                <c:pt idx="113">
                  <c:v>9.0930841436278875</c:v>
                </c:pt>
                <c:pt idx="114">
                  <c:v>9.0316324979193077</c:v>
                </c:pt>
                <c:pt idx="115">
                  <c:v>8.9718688250024758</c:v>
                </c:pt>
                <c:pt idx="116">
                  <c:v>8.9137302953304491</c:v>
                </c:pt>
                <c:pt idx="117">
                  <c:v>8.8571568037822939</c:v>
                </c:pt>
                <c:pt idx="118">
                  <c:v>8.8020908500823154</c:v>
                </c:pt>
                <c:pt idx="119">
                  <c:v>8.7484774226320017</c:v>
                </c:pt>
                <c:pt idx="120">
                  <c:v>8.6962638860680848</c:v>
                </c:pt>
                <c:pt idx="121">
                  <c:v>8.6453998727599615</c:v>
                </c:pt>
                <c:pt idx="122">
                  <c:v>8.5958371783783551</c:v>
                </c:pt>
                <c:pt idx="123">
                  <c:v>8.5475296616020007</c:v>
                </c:pt>
                <c:pt idx="124">
                  <c:v>8.5004331479768709</c:v>
                </c:pt>
                <c:pt idx="125">
                  <c:v>8.4545053379013648</c:v>
                </c:pt>
                <c:pt idx="126">
                  <c:v>8.4097057186784987</c:v>
                </c:pt>
                <c:pt idx="127">
                  <c:v>8.365995480551204</c:v>
                </c:pt>
                <c:pt idx="128">
                  <c:v>8.32333743661796</c:v>
                </c:pt>
                <c:pt idx="129">
                  <c:v>8.281695946512091</c:v>
                </c:pt>
                <c:pt idx="130">
                  <c:v>8.2410368437180548</c:v>
                </c:pt>
                <c:pt idx="131">
                  <c:v>8.2013273663915136</c:v>
                </c:pt>
                <c:pt idx="132">
                  <c:v>8.1625360915458902</c:v>
                </c:pt>
                <c:pt idx="133">
                  <c:v>8.1246328724663517</c:v>
                </c:pt>
                <c:pt idx="134">
                  <c:v>8.0875887792119663</c:v>
                </c:pt>
                <c:pt idx="135">
                  <c:v>8.0513760420679219</c:v>
                </c:pt>
                <c:pt idx="136">
                  <c:v>8.0159679978120213</c:v>
                </c:pt>
                <c:pt idx="137">
                  <c:v>7.9813390386625773</c:v>
                </c:pt>
                <c:pt idx="138">
                  <c:v>7.9474645637786328</c:v>
                </c:pt>
                <c:pt idx="139">
                  <c:v>7.9143209331873621</c:v>
                </c:pt>
                <c:pt idx="140">
                  <c:v>7.8818854240180301</c:v>
                </c:pt>
                <c:pt idx="141">
                  <c:v>7.8501361889264594</c:v>
                </c:pt>
                <c:pt idx="142">
                  <c:v>7.8190522165986369</c:v>
                </c:pt>
                <c:pt idx="143">
                  <c:v>7.7886132942269395</c:v>
                </c:pt>
                <c:pt idx="144">
                  <c:v>7.7587999718571616</c:v>
                </c:pt>
                <c:pt idx="145">
                  <c:v>7.7295935285092909</c:v>
                </c:pt>
                <c:pt idx="146">
                  <c:v>7.7009759399795588</c:v>
                </c:pt>
                <c:pt idx="147">
                  <c:v>7.6729298482358388</c:v>
                </c:pt>
                <c:pt idx="148">
                  <c:v>7.6454385323228671</c:v>
                </c:pt>
                <c:pt idx="149">
                  <c:v>7.6184858806979374</c:v>
                </c:pt>
                <c:pt idx="150">
                  <c:v>7.5920563649218504</c:v>
                </c:pt>
                <c:pt idx="151">
                  <c:v>7.5661350146338524</c:v>
                </c:pt>
                <c:pt idx="152">
                  <c:v>7.5407073937429576</c:v>
                </c:pt>
                <c:pt idx="153">
                  <c:v>7.5157595777716857</c:v>
                </c:pt>
                <c:pt idx="154">
                  <c:v>7.4912781322917521</c:v>
                </c:pt>
                <c:pt idx="155">
                  <c:v>7.4672500923943268</c:v>
                </c:pt>
                <c:pt idx="156">
                  <c:v>7.4436629431407599</c:v>
                </c:pt>
                <c:pt idx="157">
                  <c:v>7.420504600942472</c:v>
                </c:pt>
                <c:pt idx="158">
                  <c:v>7.3977633958216353</c:v>
                </c:pt>
                <c:pt idx="159">
                  <c:v>7.3754280545067736</c:v>
                </c:pt>
                <c:pt idx="160">
                  <c:v>7.3534876843200117</c:v>
                </c:pt>
                <c:pt idx="161">
                  <c:v>7.3319317578150951</c:v>
                </c:pt>
                <c:pt idx="162">
                  <c:v>7.3107500981274187</c:v>
                </c:pt>
                <c:pt idx="163">
                  <c:v>7.2899328649995834</c:v>
                </c:pt>
                <c:pt idx="164">
                  <c:v>7.2694705414478547</c:v>
                </c:pt>
                <c:pt idx="165">
                  <c:v>7.2493539210369233</c:v>
                </c:pt>
                <c:pt idx="166">
                  <c:v>7.2295740957320271</c:v>
                </c:pt>
                <c:pt idx="167">
                  <c:v>7.2101224442993068</c:v>
                </c:pt>
                <c:pt idx="168">
                  <c:v>7.190990621226705</c:v>
                </c:pt>
                <c:pt idx="169">
                  <c:v>7.1721705461394363</c:v>
                </c:pt>
                <c:pt idx="170">
                  <c:v>7.1536543936851906</c:v>
                </c:pt>
                <c:pt idx="171">
                  <c:v>7.1354345838658642</c:v>
                </c:pt>
                <c:pt idx="172">
                  <c:v>7.1175037727936417</c:v>
                </c:pt>
                <c:pt idx="173">
                  <c:v>7.0998548438505615</c:v>
                </c:pt>
                <c:pt idx="174">
                  <c:v>7.0824808992317987</c:v>
                </c:pt>
                <c:pt idx="175">
                  <c:v>7.0653752518539257</c:v>
                </c:pt>
                <c:pt idx="176">
                  <c:v>7.0485314176104534</c:v>
                </c:pt>
                <c:pt idx="177">
                  <c:v>7.031943107957856</c:v>
                </c:pt>
                <c:pt idx="178">
                  <c:v>7.0156042228162026</c:v>
                </c:pt>
                <c:pt idx="179">
                  <c:v>6.9995088437693251</c:v>
                </c:pt>
                <c:pt idx="180">
                  <c:v>6.9836512275503138</c:v>
                </c:pt>
                <c:pt idx="181">
                  <c:v>6.9680257997987471</c:v>
                </c:pt>
                <c:pt idx="182">
                  <c:v>6.9526271490769043</c:v>
                </c:pt>
                <c:pt idx="183">
                  <c:v>6.9374500211328209</c:v>
                </c:pt>
                <c:pt idx="184">
                  <c:v>6.9224893133986285</c:v>
                </c:pt>
                <c:pt idx="185">
                  <c:v>6.9077400697132703</c:v>
                </c:pt>
                <c:pt idx="186">
                  <c:v>6.8931974752592771</c:v>
                </c:pt>
                <c:pt idx="187">
                  <c:v>6.8788568517036861</c:v>
                </c:pt>
                <c:pt idx="188">
                  <c:v>6.8647136525338492</c:v>
                </c:pt>
                <c:pt idx="189">
                  <c:v>6.8507634585792019</c:v>
                </c:pt>
                <c:pt idx="190">
                  <c:v>6.8370019737106347</c:v>
                </c:pt>
                <c:pt idx="191">
                  <c:v>6.8234250207094327</c:v>
                </c:pt>
                <c:pt idx="192">
                  <c:v>6.8100285372982023</c:v>
                </c:pt>
                <c:pt idx="193">
                  <c:v>6.7968085723265883</c:v>
                </c:pt>
                <c:pt idx="194">
                  <c:v>6.7837612821048916</c:v>
                </c:pt>
                <c:pt idx="195">
                  <c:v>6.7708829268790582</c:v>
                </c:pt>
                <c:pt idx="196">
                  <c:v>6.758169867440917</c:v>
                </c:pt>
                <c:pt idx="197">
                  <c:v>6.7456185618676292</c:v>
                </c:pt>
                <c:pt idx="198">
                  <c:v>6.7332255623848898</c:v>
                </c:pt>
                <c:pt idx="199">
                  <c:v>6.7209875123484091</c:v>
                </c:pt>
                <c:pt idx="200">
                  <c:v>6.7089011433386734</c:v>
                </c:pt>
                <c:pt idx="201">
                  <c:v>6.6969632723641155</c:v>
                </c:pt>
                <c:pt idx="202">
                  <c:v>6.6851707991680698</c:v>
                </c:pt>
                <c:pt idx="203">
                  <c:v>6.6735207036351438</c:v>
                </c:pt>
                <c:pt idx="204">
                  <c:v>6.6620100432928204</c:v>
                </c:pt>
                <c:pt idx="205">
                  <c:v>6.6506359509042872</c:v>
                </c:pt>
                <c:pt idx="206">
                  <c:v>6.6393956321486938</c:v>
                </c:pt>
                <c:pt idx="207">
                  <c:v>6.6282863633852376</c:v>
                </c:pt>
                <c:pt idx="208">
                  <c:v>6.6173054894975856</c:v>
                </c:pt>
                <c:pt idx="209">
                  <c:v>6.6064504218153584</c:v>
                </c:pt>
                <c:pt idx="210">
                  <c:v>6.5957186361095355</c:v>
                </c:pt>
                <c:pt idx="211">
                  <c:v>6.5851076706587488</c:v>
                </c:pt>
                <c:pt idx="212">
                  <c:v>6.5746151243836275</c:v>
                </c:pt>
                <c:pt idx="213">
                  <c:v>6.5642386550464584</c:v>
                </c:pt>
                <c:pt idx="214">
                  <c:v>6.5539759775135256</c:v>
                </c:pt>
                <c:pt idx="215">
                  <c:v>6.5438248620776491</c:v>
                </c:pt>
                <c:pt idx="216">
                  <c:v>6.5337831328385469</c:v>
                </c:pt>
                <c:pt idx="217">
                  <c:v>6.5238486661387132</c:v>
                </c:pt>
                <c:pt idx="218">
                  <c:v>6.5140193890526765</c:v>
                </c:pt>
                <c:pt idx="219">
                  <c:v>6.5042932779274985</c:v>
                </c:pt>
                <c:pt idx="220">
                  <c:v>6.4946683569725803</c:v>
                </c:pt>
                <c:pt idx="221">
                  <c:v>6.4851426968968457</c:v>
                </c:pt>
                <c:pt idx="222">
                  <c:v>6.4757144135914597</c:v>
                </c:pt>
                <c:pt idx="223">
                  <c:v>6.4663816668563703</c:v>
                </c:pt>
                <c:pt idx="224">
                  <c:v>6.457142659169004</c:v>
                </c:pt>
                <c:pt idx="225">
                  <c:v>6.4479956344934903</c:v>
                </c:pt>
                <c:pt idx="226">
                  <c:v>6.4389388771289076</c:v>
                </c:pt>
                <c:pt idx="227">
                  <c:v>6.4299707105950867</c:v>
                </c:pt>
                <c:pt idx="228">
                  <c:v>6.4210894965545631</c:v>
                </c:pt>
                <c:pt idx="229">
                  <c:v>6.4122936337693242</c:v>
                </c:pt>
                <c:pt idx="230">
                  <c:v>6.4035815570910852</c:v>
                </c:pt>
                <c:pt idx="231">
                  <c:v>6.3949517364838524</c:v>
                </c:pt>
                <c:pt idx="232">
                  <c:v>6.3864026760775614</c:v>
                </c:pt>
                <c:pt idx="233">
                  <c:v>6.3779329132517182</c:v>
                </c:pt>
                <c:pt idx="234">
                  <c:v>6.3695410177478831</c:v>
                </c:pt>
                <c:pt idx="235">
                  <c:v>6.3612255908100144</c:v>
                </c:pt>
                <c:pt idx="236">
                  <c:v>6.3529852643516289</c:v>
                </c:pt>
                <c:pt idx="237">
                  <c:v>6.3448187001488456</c:v>
                </c:pt>
                <c:pt idx="238">
                  <c:v>6.3367245890583677</c:v>
                </c:pt>
                <c:pt idx="239">
                  <c:v>6.3287016502595472</c:v>
                </c:pt>
                <c:pt idx="240">
                  <c:v>6.3207486305196419</c:v>
                </c:pt>
                <c:pt idx="241">
                  <c:v>6.3128643034815033</c:v>
                </c:pt>
                <c:pt idx="242">
                  <c:v>6.3050474689728482</c:v>
                </c:pt>
                <c:pt idx="243">
                  <c:v>6.2972969523364126</c:v>
                </c:pt>
                <c:pt idx="244">
                  <c:v>6.2896116037802399</c:v>
                </c:pt>
                <c:pt idx="245">
                  <c:v>6.2819902977474218</c:v>
                </c:pt>
                <c:pt idx="246">
                  <c:v>6.2744319323046014</c:v>
                </c:pt>
                <c:pt idx="247">
                  <c:v>6.266935428548627</c:v>
                </c:pt>
                <c:pt idx="248">
                  <c:v>6.2594997300307096</c:v>
                </c:pt>
                <c:pt idx="249">
                  <c:v>6.2521238021975032</c:v>
                </c:pt>
                <c:pt idx="250">
                  <c:v>6.2448066318485624</c:v>
                </c:pt>
                <c:pt idx="251">
                  <c:v>6.2375472266095642</c:v>
                </c:pt>
                <c:pt idx="252">
                  <c:v>6.2303446144208321</c:v>
                </c:pt>
                <c:pt idx="253">
                  <c:v>6.2231978430406159</c:v>
                </c:pt>
                <c:pt idx="254">
                  <c:v>6.2161059795626539</c:v>
                </c:pt>
                <c:pt idx="255">
                  <c:v>6.2090681099475162</c:v>
                </c:pt>
                <c:pt idx="256">
                  <c:v>6.2020833385673386</c:v>
                </c:pt>
                <c:pt idx="257">
                  <c:v>6.195150787763434</c:v>
                </c:pt>
                <c:pt idx="258">
                  <c:v>6.1882695974164124</c:v>
                </c:pt>
                <c:pt idx="259">
                  <c:v>6.1814389245283916</c:v>
                </c:pt>
                <c:pt idx="260">
                  <c:v>6.174657942816892</c:v>
                </c:pt>
                <c:pt idx="261">
                  <c:v>6.1679258423200691</c:v>
                </c:pt>
                <c:pt idx="262">
                  <c:v>6.1612418290128863</c:v>
                </c:pt>
                <c:pt idx="263">
                  <c:v>6.1546051244339033</c:v>
                </c:pt>
                <c:pt idx="264">
                  <c:v>6.148014965322349</c:v>
                </c:pt>
                <c:pt idx="265">
                  <c:v>6.1414706032651099</c:v>
                </c:pt>
                <c:pt idx="266">
                  <c:v>6.1349713043533871</c:v>
                </c:pt>
                <c:pt idx="267">
                  <c:v>6.1285163488486534</c:v>
                </c:pt>
                <c:pt idx="268">
                  <c:v>6.1221050308576688</c:v>
                </c:pt>
                <c:pt idx="269">
                  <c:v>6.115736658016254</c:v>
                </c:pt>
                <c:pt idx="270">
                  <c:v>6.1094105511815302</c:v>
                </c:pt>
                <c:pt idx="271">
                  <c:v>6.1031260441324147</c:v>
                </c:pt>
                <c:pt idx="272">
                  <c:v>6.0968824832780584</c:v>
                </c:pt>
                <c:pt idx="273">
                  <c:v>6.0906792273740367</c:v>
                </c:pt>
                <c:pt idx="274">
                  <c:v>6.0845156472460111</c:v>
                </c:pt>
                <c:pt idx="275">
                  <c:v>6.0783911255206728</c:v>
                </c:pt>
                <c:pt idx="276">
                  <c:v>6.07230505636372</c:v>
                </c:pt>
                <c:pt idx="277">
                  <c:v>6.0662568452246788</c:v>
                </c:pt>
                <c:pt idx="278">
                  <c:v>6.0602459085883398</c:v>
                </c:pt>
                <c:pt idx="279">
                  <c:v>6.0542716737326359</c:v>
                </c:pt>
                <c:pt idx="280">
                  <c:v>6.0483335784927563</c:v>
                </c:pt>
                <c:pt idx="281">
                  <c:v>6.0424310710313014</c:v>
                </c:pt>
                <c:pt idx="282">
                  <c:v>6.0365636096143414</c:v>
                </c:pt>
                <c:pt idx="283">
                  <c:v>6.030730662393144</c:v>
                </c:pt>
                <c:pt idx="284">
                  <c:v>6.0249317071914614</c:v>
                </c:pt>
                <c:pt idx="285">
                  <c:v>6.0191662312981826</c:v>
                </c:pt>
                <c:pt idx="286">
                  <c:v>6.013433731265204</c:v>
                </c:pt>
                <c:pt idx="287">
                  <c:v>6.0077337127103565</c:v>
                </c:pt>
                <c:pt idx="288">
                  <c:v>6.0020656901252822</c:v>
                </c:pt>
                <c:pt idx="289">
                  <c:v>5.9964291866880464</c:v>
                </c:pt>
                <c:pt idx="290">
                  <c:v>5.990823734080438</c:v>
                </c:pt>
                <c:pt idx="291">
                  <c:v>5.9852488723097492</c:v>
                </c:pt>
                <c:pt idx="292">
                  <c:v>5.9797041495349363</c:v>
                </c:pt>
                <c:pt idx="293">
                  <c:v>5.9741891218970657</c:v>
                </c:pt>
                <c:pt idx="294">
                  <c:v>5.9687033533538676</c:v>
                </c:pt>
                <c:pt idx="295">
                  <c:v>5.9632464155183227</c:v>
                </c:pt>
                <c:pt idx="296">
                  <c:v>5.9578178875011689</c:v>
                </c:pt>
                <c:pt idx="297">
                  <c:v>5.952417355757186</c:v>
                </c:pt>
                <c:pt idx="298">
                  <c:v>5.9470444139351928</c:v>
                </c:pt>
                <c:pt idx="299">
                  <c:v>5.9416986627316311</c:v>
                </c:pt>
                <c:pt idx="300">
                  <c:v>5.9363797097476425</c:v>
                </c:pt>
                <c:pt idx="301">
                  <c:v>5.9310871693495377</c:v>
                </c:pt>
                <c:pt idx="302">
                  <c:v>5.9258206625325833</c:v>
                </c:pt>
                <c:pt idx="303">
                  <c:v>5.9205798167879848</c:v>
                </c:pt>
                <c:pt idx="304">
                  <c:v>5.9153642659730181</c:v>
                </c:pt>
                <c:pt idx="305">
                  <c:v>5.9101736501841824</c:v>
                </c:pt>
                <c:pt idx="306">
                  <c:v>5.905007615633326</c:v>
                </c:pt>
                <c:pt idx="307">
                  <c:v>5.899865814526648</c:v>
                </c:pt>
                <c:pt idx="308">
                  <c:v>5.8947479049465157</c:v>
                </c:pt>
                <c:pt idx="309">
                  <c:v>5.8896535507359848</c:v>
                </c:pt>
                <c:pt idx="310">
                  <c:v>5.8845824213860025</c:v>
                </c:pt>
                <c:pt idx="311">
                  <c:v>5.8795341919251847</c:v>
                </c:pt>
                <c:pt idx="312">
                  <c:v>5.874508542812106</c:v>
                </c:pt>
                <c:pt idx="313">
                  <c:v>5.8695051598300569</c:v>
                </c:pt>
                <c:pt idx="314">
                  <c:v>5.8645237339841696</c:v>
                </c:pt>
                <c:pt idx="315">
                  <c:v>5.859563961400883</c:v>
                </c:pt>
                <c:pt idx="316">
                  <c:v>5.8546255432296679</c:v>
                </c:pt>
                <c:pt idx="317">
                  <c:v>5.8497081855469508</c:v>
                </c:pt>
                <c:pt idx="318">
                  <c:v>5.8448115992621963</c:v>
                </c:pt>
                <c:pt idx="319">
                  <c:v>5.8399355000260851</c:v>
                </c:pt>
                <c:pt idx="320">
                  <c:v>5.8350796081407079</c:v>
                </c:pt>
                <c:pt idx="321">
                  <c:v>5.8302436484717859</c:v>
                </c:pt>
                <c:pt idx="322">
                  <c:v>5.8254273503627907</c:v>
                </c:pt>
                <c:pt idx="323">
                  <c:v>5.8206304475509736</c:v>
                </c:pt>
                <c:pt idx="324">
                  <c:v>5.8158526780852293</c:v>
                </c:pt>
                <c:pt idx="325">
                  <c:v>5.8110937842457489</c:v>
                </c:pt>
                <c:pt idx="326">
                  <c:v>5.8063535124654271</c:v>
                </c:pt>
                <c:pt idx="327">
                  <c:v>5.8016316132529715</c:v>
                </c:pt>
                <c:pt idx="328">
                  <c:v>5.7969278411176726</c:v>
                </c:pt>
                <c:pt idx="329">
                  <c:v>5.7922419544957977</c:v>
                </c:pt>
                <c:pt idx="330">
                  <c:v>5.7875737156785547</c:v>
                </c:pt>
                <c:pt idx="331">
                  <c:v>5.7829228907416184</c:v>
                </c:pt>
                <c:pt idx="332">
                  <c:v>5.7782892494761366</c:v>
                </c:pt>
                <c:pt idx="333">
                  <c:v>5.7736725653212115</c:v>
                </c:pt>
                <c:pt idx="334">
                  <c:v>5.7690726152978282</c:v>
                </c:pt>
                <c:pt idx="335">
                  <c:v>5.7644891799441424</c:v>
                </c:pt>
                <c:pt idx="336">
                  <c:v>5.7599220432521641</c:v>
                </c:pt>
                <c:pt idx="337">
                  <c:v>5.7553709926057559</c:v>
                </c:pt>
                <c:pt idx="338">
                  <c:v>5.7508358187199224</c:v>
                </c:pt>
                <c:pt idx="339">
                  <c:v>5.7463163155813746</c:v>
                </c:pt>
                <c:pt idx="340">
                  <c:v>5.7418122803903273</c:v>
                </c:pt>
                <c:pt idx="341">
                  <c:v>5.7373235135034948</c:v>
                </c:pt>
                <c:pt idx="342">
                  <c:v>5.7328498183782717</c:v>
                </c:pt>
                <c:pt idx="343">
                  <c:v>5.7283910015180624</c:v>
                </c:pt>
                <c:pt idx="344">
                  <c:v>5.7239468724187184</c:v>
                </c:pt>
                <c:pt idx="345">
                  <c:v>5.7195172435160906</c:v>
                </c:pt>
                <c:pt idx="346">
                  <c:v>5.7151019301346366</c:v>
                </c:pt>
                <c:pt idx="347">
                  <c:v>5.7107007504370744</c:v>
                </c:pt>
                <c:pt idx="348">
                  <c:v>5.7063135253750623</c:v>
                </c:pt>
                <c:pt idx="349">
                  <c:v>5.7019400786408676</c:v>
                </c:pt>
                <c:pt idx="350">
                  <c:v>5.6975802366200066</c:v>
                </c:pt>
                <c:pt idx="351">
                  <c:v>5.6932338283448418</c:v>
                </c:pt>
                <c:pt idx="352">
                  <c:v>5.6889006854491075</c:v>
                </c:pt>
                <c:pt idx="353">
                  <c:v>5.6845806421233318</c:v>
                </c:pt>
                <c:pt idx="354">
                  <c:v>5.680273535071148</c:v>
                </c:pt>
                <c:pt idx="355">
                  <c:v>5.6759792034664889</c:v>
                </c:pt>
                <c:pt idx="356">
                  <c:v>5.6716974889115974</c:v>
                </c:pt>
                <c:pt idx="357">
                  <c:v>5.6674282353958922</c:v>
                </c:pt>
                <c:pt idx="358">
                  <c:v>5.6631712892556179</c:v>
                </c:pt>
                <c:pt idx="359">
                  <c:v>5.6589264991342993</c:v>
                </c:pt>
                <c:pt idx="360">
                  <c:v>5.6546937159439672</c:v>
                </c:pt>
                <c:pt idx="361">
                  <c:v>5.6504727928271317</c:v>
                </c:pt>
                <c:pt idx="362">
                  <c:v>5.6462635851194891</c:v>
                </c:pt>
                <c:pt idx="363">
                  <c:v>5.6420659503133788</c:v>
                </c:pt>
                <c:pt idx="364">
                  <c:v>5.6378797480218967</c:v>
                </c:pt>
                <c:pt idx="365">
                  <c:v>5.6337048399437428</c:v>
                </c:pt>
                <c:pt idx="366">
                  <c:v>5.6295410898287237</c:v>
                </c:pt>
                <c:pt idx="367">
                  <c:v>5.6253883634439044</c:v>
                </c:pt>
                <c:pt idx="368">
                  <c:v>5.6212465285404321</c:v>
                </c:pt>
                <c:pt idx="369">
                  <c:v>5.6171154548209623</c:v>
                </c:pt>
                <c:pt idx="370">
                  <c:v>5.6129950139077165</c:v>
                </c:pt>
                <c:pt idx="371">
                  <c:v>5.6088850793111504</c:v>
                </c:pt>
                <c:pt idx="372">
                  <c:v>5.6047855263991879</c:v>
                </c:pt>
                <c:pt idx="373">
                  <c:v>5.600696232367059</c:v>
                </c:pt>
                <c:pt idx="374">
                  <c:v>5.5966170762076866</c:v>
                </c:pt>
                <c:pt idx="375">
                  <c:v>5.5925479386826282</c:v>
                </c:pt>
                <c:pt idx="376">
                  <c:v>5.5884887022935645</c:v>
                </c:pt>
                <c:pt idx="377">
                  <c:v>5.5844392512543166</c:v>
                </c:pt>
                <c:pt idx="378">
                  <c:v>5.5803994714633687</c:v>
                </c:pt>
                <c:pt idx="379">
                  <c:v>5.5763692504769145</c:v>
                </c:pt>
                <c:pt idx="380">
                  <c:v>5.5723484774823948</c:v>
                </c:pt>
                <c:pt idx="381">
                  <c:v>5.568337043272507</c:v>
                </c:pt>
                <c:pt idx="382">
                  <c:v>5.5643348402197166</c:v>
                </c:pt>
                <c:pt idx="383">
                  <c:v>5.5603417622512072</c:v>
                </c:pt>
                <c:pt idx="384">
                  <c:v>5.5563577048243014</c:v>
                </c:pt>
                <c:pt idx="385">
                  <c:v>5.5523825649023291</c:v>
                </c:pt>
                <c:pt idx="386">
                  <c:v>5.5484162409309192</c:v>
                </c:pt>
                <c:pt idx="387">
                  <c:v>5.5444586328147372</c:v>
                </c:pt>
                <c:pt idx="388">
                  <c:v>5.540509641894622</c:v>
                </c:pt>
                <c:pt idx="389">
                  <c:v>5.5365691709251497</c:v>
                </c:pt>
                <c:pt idx="390">
                  <c:v>5.5326371240525898</c:v>
                </c:pt>
                <c:pt idx="391">
                  <c:v>5.5287134067932584</c:v>
                </c:pt>
                <c:pt idx="392">
                  <c:v>5.5247979260122548</c:v>
                </c:pt>
                <c:pt idx="393">
                  <c:v>5.52089058990257</c:v>
                </c:pt>
                <c:pt idx="394">
                  <c:v>5.5169913079645809</c:v>
                </c:pt>
                <c:pt idx="395">
                  <c:v>5.5130999909858929</c:v>
                </c:pt>
                <c:pt idx="396">
                  <c:v>5.5092165510215398</c:v>
                </c:pt>
                <c:pt idx="397">
                  <c:v>5.5053409013745318</c:v>
                </c:pt>
                <c:pt idx="398">
                  <c:v>5.5014729565767491</c:v>
                </c:pt>
                <c:pt idx="399">
                  <c:v>5.4976126323701608</c:v>
                </c:pt>
                <c:pt idx="400">
                  <c:v>5.4937598456883778</c:v>
                </c:pt>
                <c:pt idx="401">
                  <c:v>5.4899145146385253</c:v>
                </c:pt>
                <c:pt idx="402">
                  <c:v>5.4860765584834184</c:v>
                </c:pt>
                <c:pt idx="403">
                  <c:v>5.4822458976240727</c:v>
                </c:pt>
                <c:pt idx="404">
                  <c:v>5.4784224535824793</c:v>
                </c:pt>
                <c:pt idx="405">
                  <c:v>5.4746061489847078</c:v>
                </c:pt>
                <c:pt idx="406">
                  <c:v>5.4707969075442797</c:v>
                </c:pt>
                <c:pt idx="407">
                  <c:v>5.4669946540458376</c:v>
                </c:pt>
                <c:pt idx="408">
                  <c:v>5.4631993143290902</c:v>
                </c:pt>
                <c:pt idx="409">
                  <c:v>5.4594108152730128</c:v>
                </c:pt>
                <c:pt idx="410">
                  <c:v>5.4556290847803561</c:v>
                </c:pt>
                <c:pt idx="411">
                  <c:v>5.4518540517623695</c:v>
                </c:pt>
                <c:pt idx="412">
                  <c:v>5.4480856461238183</c:v>
                </c:pt>
                <c:pt idx="413">
                  <c:v>5.4443237987482371</c:v>
                </c:pt>
                <c:pt idx="414">
                  <c:v>5.4405684414834337</c:v>
                </c:pt>
                <c:pt idx="415">
                  <c:v>5.4368195071272378</c:v>
                </c:pt>
                <c:pt idx="416">
                  <c:v>5.4330769294134793</c:v>
                </c:pt>
                <c:pt idx="417">
                  <c:v>5.4293406429982127</c:v>
                </c:pt>
                <c:pt idx="418">
                  <c:v>5.4256105834461676</c:v>
                </c:pt>
                <c:pt idx="419">
                  <c:v>5.4218866872174152</c:v>
                </c:pt>
                <c:pt idx="420">
                  <c:v>5.4181688916542665</c:v>
                </c:pt>
                <c:pt idx="421">
                  <c:v>5.4144571349683721</c:v>
                </c:pt>
                <c:pt idx="422">
                  <c:v>5.4107513562280563</c:v>
                </c:pt>
                <c:pt idx="423">
                  <c:v>5.4070514953458391</c:v>
                </c:pt>
                <c:pt idx="424">
                  <c:v>5.4033574930661716</c:v>
                </c:pt>
                <c:pt idx="425">
                  <c:v>5.3996692909533683</c:v>
                </c:pt>
                <c:pt idx="426">
                  <c:v>5.395986831379747</c:v>
                </c:pt>
                <c:pt idx="427">
                  <c:v>5.3923100575139333</c:v>
                </c:pt>
                <c:pt idx="428">
                  <c:v>5.3886389133093999</c:v>
                </c:pt>
                <c:pt idx="429">
                  <c:v>5.3849733434931455</c:v>
                </c:pt>
                <c:pt idx="430">
                  <c:v>5.3813132935545811</c:v>
                </c:pt>
                <c:pt idx="431">
                  <c:v>5.3776587097345985</c:v>
                </c:pt>
                <c:pt idx="432">
                  <c:v>5.3740095390147982</c:v>
                </c:pt>
                <c:pt idx="433">
                  <c:v>5.3703657291068989</c:v>
                </c:pt>
                <c:pt idx="434">
                  <c:v>5.3667272284423202</c:v>
                </c:pt>
                <c:pt idx="435">
                  <c:v>5.3630939861619247</c:v>
                </c:pt>
                <c:pt idx="436">
                  <c:v>5.3594659521059214</c:v>
                </c:pt>
                <c:pt idx="437">
                  <c:v>5.3558430768039447</c:v>
                </c:pt>
                <c:pt idx="438">
                  <c:v>5.352225311465264</c:v>
                </c:pt>
                <c:pt idx="439">
                  <c:v>5.3486126079691774</c:v>
                </c:pt>
                <c:pt idx="440">
                  <c:v>5.3450049188555351</c:v>
                </c:pt>
                <c:pt idx="441">
                  <c:v>5.3414021973154187</c:v>
                </c:pt>
                <c:pt idx="442">
                  <c:v>5.3378043971819773</c:v>
                </c:pt>
                <c:pt idx="443">
                  <c:v>5.334211472921381</c:v>
                </c:pt>
                <c:pt idx="444">
                  <c:v>5.3306233796239493</c:v>
                </c:pt>
                <c:pt idx="445">
                  <c:v>5.3270400729953851</c:v>
                </c:pt>
                <c:pt idx="446">
                  <c:v>5.3234615093481752</c:v>
                </c:pt>
                <c:pt idx="447">
                  <c:v>5.3198876455930986</c:v>
                </c:pt>
                <c:pt idx="448">
                  <c:v>5.3163184392308791</c:v>
                </c:pt>
                <c:pt idx="449">
                  <c:v>5.3127538483439674</c:v>
                </c:pt>
                <c:pt idx="450">
                  <c:v>5.3091938315884457</c:v>
                </c:pt>
                <c:pt idx="451">
                  <c:v>5.3056383481860587</c:v>
                </c:pt>
                <c:pt idx="452">
                  <c:v>5.3020873579163617</c:v>
                </c:pt>
                <c:pt idx="453">
                  <c:v>5.2985408211090039</c:v>
                </c:pt>
                <c:pt idx="454">
                  <c:v>5.2949986986361086</c:v>
                </c:pt>
                <c:pt idx="455">
                  <c:v>5.291460951904785</c:v>
                </c:pt>
                <c:pt idx="456">
                  <c:v>5.2879275428497481</c:v>
                </c:pt>
                <c:pt idx="457">
                  <c:v>5.2843984339260484</c:v>
                </c:pt>
                <c:pt idx="458">
                  <c:v>5.280873588101926</c:v>
                </c:pt>
                <c:pt idx="459">
                  <c:v>5.2773529688517415</c:v>
                </c:pt>
                <c:pt idx="460">
                  <c:v>5.2738365401490528</c:v>
                </c:pt>
                <c:pt idx="461">
                  <c:v>5.2703242664597632</c:v>
                </c:pt>
                <c:pt idx="462">
                  <c:v>5.2668161127353939</c:v>
                </c:pt>
                <c:pt idx="463">
                  <c:v>5.2633120444064421</c:v>
                </c:pt>
                <c:pt idx="464">
                  <c:v>5.2598120273758511</c:v>
                </c:pt>
                <c:pt idx="465">
                  <c:v>5.2563160280125674</c:v>
                </c:pt>
                <c:pt idx="466">
                  <c:v>5.2528240131451973</c:v>
                </c:pt>
                <c:pt idx="467">
                  <c:v>5.2493359500557686</c:v>
                </c:pt>
                <c:pt idx="468">
                  <c:v>5.24585180647356</c:v>
                </c:pt>
                <c:pt idx="469">
                  <c:v>5.2423715505690449</c:v>
                </c:pt>
                <c:pt idx="470">
                  <c:v>5.2388951509479158</c:v>
                </c:pt>
                <c:pt idx="471">
                  <c:v>5.2354225766451945</c:v>
                </c:pt>
                <c:pt idx="472">
                  <c:v>5.2319537971194361</c:v>
                </c:pt>
                <c:pt idx="473">
                  <c:v>5.2284887822470045</c:v>
                </c:pt>
                <c:pt idx="474">
                  <c:v>5.2250275023164496</c:v>
                </c:pt>
                <c:pt idx="475">
                  <c:v>5.2215699280229488</c:v>
                </c:pt>
                <c:pt idx="476">
                  <c:v>5.2181160304628493</c:v>
                </c:pt>
                <c:pt idx="477">
                  <c:v>5.214665781128268</c:v>
                </c:pt>
                <c:pt idx="478">
                  <c:v>5.2112191519017834</c:v>
                </c:pt>
                <c:pt idx="479">
                  <c:v>5.2077761150512076</c:v>
                </c:pt>
                <c:pt idx="480">
                  <c:v>5.20433664322442</c:v>
                </c:pt>
                <c:pt idx="481">
                  <c:v>5.2009007094442854</c:v>
                </c:pt>
                <c:pt idx="482">
                  <c:v>5.1974682871036446</c:v>
                </c:pt>
                <c:pt idx="483">
                  <c:v>5.194039349960379</c:v>
                </c:pt>
                <c:pt idx="484">
                  <c:v>5.1906138721325341</c:v>
                </c:pt>
                <c:pt idx="485">
                  <c:v>5.1871918280935274</c:v>
                </c:pt>
                <c:pt idx="486">
                  <c:v>5.1837731926674184</c:v>
                </c:pt>
                <c:pt idx="487">
                  <c:v>5.1803579410242477</c:v>
                </c:pt>
                <c:pt idx="488">
                  <c:v>5.1769460486754371</c:v>
                </c:pt>
                <c:pt idx="489">
                  <c:v>5.1735374914692596</c:v>
                </c:pt>
                <c:pt idx="490">
                  <c:v>5.1701322455863776</c:v>
                </c:pt>
                <c:pt idx="491">
                  <c:v>5.1667302875354366</c:v>
                </c:pt>
                <c:pt idx="492">
                  <c:v>5.1633315941487252</c:v>
                </c:pt>
                <c:pt idx="493">
                  <c:v>5.159936142577898</c:v>
                </c:pt>
                <c:pt idx="494">
                  <c:v>5.1565439102897486</c:v>
                </c:pt>
                <c:pt idx="495">
                  <c:v>5.1531548750620617</c:v>
                </c:pt>
                <c:pt idx="496">
                  <c:v>5.1497690149794959</c:v>
                </c:pt>
                <c:pt idx="497">
                  <c:v>5.1463863084295589</c:v>
                </c:pt>
                <c:pt idx="498">
                  <c:v>5.1430067340986003</c:v>
                </c:pt>
                <c:pt idx="499">
                  <c:v>5.1396302709678929</c:v>
                </c:pt>
                <c:pt idx="500">
                  <c:v>5.1362568983097505</c:v>
                </c:pt>
                <c:pt idx="501">
                  <c:v>5.1328865956837042</c:v>
                </c:pt>
                <c:pt idx="502">
                  <c:v>5.1295193429327322</c:v>
                </c:pt>
                <c:pt idx="503">
                  <c:v>5.1261551201795452</c:v>
                </c:pt>
                <c:pt idx="504">
                  <c:v>5.1227939078229117</c:v>
                </c:pt>
                <c:pt idx="505">
                  <c:v>5.1194356865340502</c:v>
                </c:pt>
                <c:pt idx="506">
                  <c:v>5.1160804372530571</c:v>
                </c:pt>
                <c:pt idx="507">
                  <c:v>5.1127281411853946</c:v>
                </c:pt>
                <c:pt idx="508">
                  <c:v>5.1093787797984156</c:v>
                </c:pt>
                <c:pt idx="509">
                  <c:v>5.1060323348179484</c:v>
                </c:pt>
                <c:pt idx="510">
                  <c:v>5.1026887882249143</c:v>
                </c:pt>
                <c:pt idx="511">
                  <c:v>5.0993481222520076</c:v>
                </c:pt>
                <c:pt idx="512">
                  <c:v>5.096010319380408</c:v>
                </c:pt>
                <c:pt idx="513">
                  <c:v>5.0926753623365411</c:v>
                </c:pt>
                <c:pt idx="514">
                  <c:v>5.0893432340888864</c:v>
                </c:pt>
                <c:pt idx="515">
                  <c:v>5.0860139178448236</c:v>
                </c:pt>
                <c:pt idx="516">
                  <c:v>5.0826873970475299</c:v>
                </c:pt>
                <c:pt idx="517">
                  <c:v>5.0793636553729016</c:v>
                </c:pt>
                <c:pt idx="518">
                  <c:v>5.0760426767265452</c:v>
                </c:pt>
                <c:pt idx="519">
                  <c:v>5.0727244452407767</c:v>
                </c:pt>
                <c:pt idx="520">
                  <c:v>5.0694089452716913</c:v>
                </c:pt>
                <c:pt idx="521">
                  <c:v>5.066096161396251</c:v>
                </c:pt>
                <c:pt idx="522">
                  <c:v>5.0627860784094194</c:v>
                </c:pt>
                <c:pt idx="523">
                  <c:v>5.0594786813213375</c:v>
                </c:pt>
                <c:pt idx="524">
                  <c:v>5.0561739553545308</c:v>
                </c:pt>
                <c:pt idx="525">
                  <c:v>5.0528718859411619</c:v>
                </c:pt>
                <c:pt idx="526">
                  <c:v>5.0495724587203066</c:v>
                </c:pt>
                <c:pt idx="527">
                  <c:v>5.0462756595352873</c:v>
                </c:pt>
                <c:pt idx="528">
                  <c:v>5.0429814744310137</c:v>
                </c:pt>
                <c:pt idx="529">
                  <c:v>5.0396898896513891</c:v>
                </c:pt>
                <c:pt idx="530">
                  <c:v>5.036400891636724</c:v>
                </c:pt>
                <c:pt idx="531">
                  <c:v>5.0331144670212042</c:v>
                </c:pt>
                <c:pt idx="532">
                  <c:v>5.0298306026303798</c:v>
                </c:pt>
                <c:pt idx="533">
                  <c:v>5.0265492854786915</c:v>
                </c:pt>
                <c:pt idx="534">
                  <c:v>5.0232705027670352</c:v>
                </c:pt>
                <c:pt idx="535">
                  <c:v>5.0199942418803465</c:v>
                </c:pt>
                <c:pt idx="536">
                  <c:v>5.0167204903852252</c:v>
                </c:pt>
                <c:pt idx="537">
                  <c:v>5.0134492360275908</c:v>
                </c:pt>
                <c:pt idx="538">
                  <c:v>5.0101804667303664</c:v>
                </c:pt>
                <c:pt idx="539">
                  <c:v>5.0069141705911937</c:v>
                </c:pt>
                <c:pt idx="540">
                  <c:v>5.0036503358801792</c:v>
                </c:pt>
                <c:pt idx="541">
                  <c:v>5.0003889510376611</c:v>
                </c:pt>
                <c:pt idx="542">
                  <c:v>4.997130004672024</c:v>
                </c:pt>
                <c:pt idx="543">
                  <c:v>4.9938734855575211</c:v>
                </c:pt>
                <c:pt idx="544">
                  <c:v>4.9906193826321372</c:v>
                </c:pt>
                <c:pt idx="545">
                  <c:v>4.987367684995478</c:v>
                </c:pt>
                <c:pt idx="546">
                  <c:v>4.9841183819066801</c:v>
                </c:pt>
                <c:pt idx="547">
                  <c:v>4.9808714627823605</c:v>
                </c:pt>
                <c:pt idx="548">
                  <c:v>4.9776269171945779</c:v>
                </c:pt>
                <c:pt idx="549">
                  <c:v>4.9743847348688277</c:v>
                </c:pt>
                <c:pt idx="550">
                  <c:v>4.9711449056820669</c:v>
                </c:pt>
                <c:pt idx="551">
                  <c:v>4.9679074196607589</c:v>
                </c:pt>
                <c:pt idx="552">
                  <c:v>4.9646722669789396</c:v>
                </c:pt>
                <c:pt idx="553">
                  <c:v>4.9614394379563169</c:v>
                </c:pt>
                <c:pt idx="554">
                  <c:v>4.9582089230563939</c:v>
                </c:pt>
                <c:pt idx="555">
                  <c:v>4.9549807128846046</c:v>
                </c:pt>
                <c:pt idx="556">
                  <c:v>4.9517547981864896</c:v>
                </c:pt>
                <c:pt idx="557">
                  <c:v>4.948531169845884</c:v>
                </c:pt>
                <c:pt idx="558">
                  <c:v>4.9453098188831319</c:v>
                </c:pt>
                <c:pt idx="559">
                  <c:v>4.9420907364533218</c:v>
                </c:pt>
                <c:pt idx="560">
                  <c:v>4.9388739138445494</c:v>
                </c:pt>
                <c:pt idx="561">
                  <c:v>4.9356593424761943</c:v>
                </c:pt>
                <c:pt idx="562">
                  <c:v>4.9324470138972298</c:v>
                </c:pt>
                <c:pt idx="563">
                  <c:v>4.9292369197845423</c:v>
                </c:pt>
                <c:pt idx="564">
                  <c:v>4.9260290519412795</c:v>
                </c:pt>
                <c:pt idx="565">
                  <c:v>4.9228234022952151</c:v>
                </c:pt>
                <c:pt idx="566">
                  <c:v>4.9196199628971415</c:v>
                </c:pt>
                <c:pt idx="567">
                  <c:v>4.9164187259192689</c:v>
                </c:pt>
                <c:pt idx="568">
                  <c:v>4.9132196836536632</c:v>
                </c:pt>
                <c:pt idx="569">
                  <c:v>4.9100228285106864</c:v>
                </c:pt>
                <c:pt idx="570">
                  <c:v>4.9068281530174653</c:v>
                </c:pt>
                <c:pt idx="571">
                  <c:v>4.9036356498163816</c:v>
                </c:pt>
                <c:pt idx="572">
                  <c:v>4.90044531166357</c:v>
                </c:pt>
                <c:pt idx="573">
                  <c:v>4.8972571314274491</c:v>
                </c:pt>
                <c:pt idx="574">
                  <c:v>4.8940711020872643</c:v>
                </c:pt>
                <c:pt idx="575">
                  <c:v>4.8908872167316382</c:v>
                </c:pt>
                <c:pt idx="576">
                  <c:v>4.8877054685571633</c:v>
                </c:pt>
                <c:pt idx="577">
                  <c:v>4.8845258508669893</c:v>
                </c:pt>
                <c:pt idx="578">
                  <c:v>4.8813483570694371</c:v>
                </c:pt>
                <c:pt idx="579">
                  <c:v>4.878172980676637</c:v>
                </c:pt>
                <c:pt idx="580">
                  <c:v>4.8749997153031721</c:v>
                </c:pt>
                <c:pt idx="581">
                  <c:v>4.8718285546647371</c:v>
                </c:pt>
                <c:pt idx="582">
                  <c:v>4.8686594925768345</c:v>
                </c:pt>
                <c:pt idx="583">
                  <c:v>4.8654925229534598</c:v>
                </c:pt>
                <c:pt idx="584">
                  <c:v>4.8623276398058195</c:v>
                </c:pt>
                <c:pt idx="585">
                  <c:v>4.8591648372410621</c:v>
                </c:pt>
                <c:pt idx="586">
                  <c:v>4.8560041094610256</c:v>
                </c:pt>
                <c:pt idx="587">
                  <c:v>4.8528454507609915</c:v>
                </c:pt>
                <c:pt idx="588">
                  <c:v>4.849688855528469</c:v>
                </c:pt>
                <c:pt idx="589">
                  <c:v>4.8465343182419804</c:v>
                </c:pt>
                <c:pt idx="590">
                  <c:v>4.8433818334698744</c:v>
                </c:pt>
                <c:pt idx="591">
                  <c:v>4.8402313958691394</c:v>
                </c:pt>
                <c:pt idx="592">
                  <c:v>4.8370830001842435</c:v>
                </c:pt>
                <c:pt idx="593">
                  <c:v>4.8339366412459839</c:v>
                </c:pt>
                <c:pt idx="594">
                  <c:v>4.8307923139703464</c:v>
                </c:pt>
                <c:pt idx="595">
                  <c:v>4.8276500133573981</c:v>
                </c:pt>
                <c:pt idx="596">
                  <c:v>4.824509734490154</c:v>
                </c:pt>
                <c:pt idx="597">
                  <c:v>4.8213714725335075</c:v>
                </c:pt>
                <c:pt idx="598">
                  <c:v>4.8182352227331302</c:v>
                </c:pt>
                <c:pt idx="599">
                  <c:v>4.8151009804144165</c:v>
                </c:pt>
                <c:pt idx="600">
                  <c:v>4.8119687409814205</c:v>
                </c:pt>
                <c:pt idx="601">
                  <c:v>4.8088384999158178</c:v>
                </c:pt>
                <c:pt idx="602">
                  <c:v>4.8057102527758708</c:v>
                </c:pt>
                <c:pt idx="603">
                  <c:v>4.8025839951954232</c:v>
                </c:pt>
                <c:pt idx="604">
                  <c:v>4.7994597228828813</c:v>
                </c:pt>
                <c:pt idx="605">
                  <c:v>4.7963374316202261</c:v>
                </c:pt>
                <c:pt idx="606">
                  <c:v>4.7932171172620421</c:v>
                </c:pt>
                <c:pt idx="607">
                  <c:v>4.7900987757345366</c:v>
                </c:pt>
                <c:pt idx="608">
                  <c:v>4.7869824030345862</c:v>
                </c:pt>
                <c:pt idx="609">
                  <c:v>4.7838679952287961</c:v>
                </c:pt>
                <c:pt idx="610">
                  <c:v>4.7807555484525635</c:v>
                </c:pt>
                <c:pt idx="611">
                  <c:v>4.7776450589091555</c:v>
                </c:pt>
                <c:pt idx="612">
                  <c:v>4.7745365228687984</c:v>
                </c:pt>
                <c:pt idx="613">
                  <c:v>4.771429936667773</c:v>
                </c:pt>
                <c:pt idx="614">
                  <c:v>4.7683252967075349</c:v>
                </c:pt>
                <c:pt idx="615">
                  <c:v>4.7652225994538266</c:v>
                </c:pt>
                <c:pt idx="616">
                  <c:v>4.7621218414358149</c:v>
                </c:pt>
                <c:pt idx="617">
                  <c:v>4.7590230192452321</c:v>
                </c:pt>
                <c:pt idx="618">
                  <c:v>4.7559261295355277</c:v>
                </c:pt>
                <c:pt idx="619">
                  <c:v>4.7528311690210376</c:v>
                </c:pt>
                <c:pt idx="620">
                  <c:v>4.7497381344761456</c:v>
                </c:pt>
                <c:pt idx="621">
                  <c:v>4.7466470227344759</c:v>
                </c:pt>
                <c:pt idx="622">
                  <c:v>4.7435578306880846</c:v>
                </c:pt>
                <c:pt idx="623">
                  <c:v>4.7404705552866613</c:v>
                </c:pt>
                <c:pt idx="624">
                  <c:v>4.7373851935367393</c:v>
                </c:pt>
                <c:pt idx="625">
                  <c:v>4.7343017425009251</c:v>
                </c:pt>
                <c:pt idx="626">
                  <c:v>4.7312201992971161</c:v>
                </c:pt>
                <c:pt idx="627">
                  <c:v>4.7281405610977556</c:v>
                </c:pt>
                <c:pt idx="628">
                  <c:v>4.7250628251290729</c:v>
                </c:pt>
                <c:pt idx="629">
                  <c:v>4.7219869886703423</c:v>
                </c:pt>
                <c:pt idx="630">
                  <c:v>4.7189130490531577</c:v>
                </c:pt>
                <c:pt idx="631">
                  <c:v>4.7158410036606986</c:v>
                </c:pt>
                <c:pt idx="632">
                  <c:v>4.712770849927022</c:v>
                </c:pt>
                <c:pt idx="633">
                  <c:v>4.7097025853363537</c:v>
                </c:pt>
                <c:pt idx="634">
                  <c:v>4.7066362074223891</c:v>
                </c:pt>
                <c:pt idx="635">
                  <c:v>4.7035717137676043</c:v>
                </c:pt>
                <c:pt idx="636">
                  <c:v>4.7005091020025791</c:v>
                </c:pt>
                <c:pt idx="637">
                  <c:v>4.6974483698053122</c:v>
                </c:pt>
                <c:pt idx="638">
                  <c:v>4.6943895149005668</c:v>
                </c:pt>
                <c:pt idx="639">
                  <c:v>4.6913325350592094</c:v>
                </c:pt>
                <c:pt idx="640">
                  <c:v>4.6882774280975585</c:v>
                </c:pt>
                <c:pt idx="641">
                  <c:v>4.6852241918767454</c:v>
                </c:pt>
                <c:pt idx="642">
                  <c:v>4.682172824302075</c:v>
                </c:pt>
                <c:pt idx="643">
                  <c:v>4.6791233233224103</c:v>
                </c:pt>
                <c:pt idx="644">
                  <c:v>4.6760756869295426</c:v>
                </c:pt>
                <c:pt idx="645">
                  <c:v>4.6730299131575821</c:v>
                </c:pt>
                <c:pt idx="646">
                  <c:v>4.6699860000823552</c:v>
                </c:pt>
                <c:pt idx="647">
                  <c:v>4.66694394582081</c:v>
                </c:pt>
                <c:pt idx="648">
                  <c:v>4.6639037485304193</c:v>
                </c:pt>
                <c:pt idx="649">
                  <c:v>4.6608654064086039</c:v>
                </c:pt>
                <c:pt idx="650">
                  <c:v>4.6578289176921519</c:v>
                </c:pt>
                <c:pt idx="651">
                  <c:v>4.6547942806566542</c:v>
                </c:pt>
                <c:pt idx="652">
                  <c:v>4.6517614936159397</c:v>
                </c:pt>
                <c:pt idx="653">
                  <c:v>4.6487305549215154</c:v>
                </c:pt>
                <c:pt idx="654">
                  <c:v>4.6457014629620224</c:v>
                </c:pt>
                <c:pt idx="655">
                  <c:v>4.642674216162697</c:v>
                </c:pt>
                <c:pt idx="656">
                  <c:v>4.6396488129848237</c:v>
                </c:pt>
                <c:pt idx="657">
                  <c:v>4.6366252519252127</c:v>
                </c:pt>
                <c:pt idx="658">
                  <c:v>4.6336035315156767</c:v>
                </c:pt>
                <c:pt idx="659">
                  <c:v>4.6305836503225137</c:v>
                </c:pt>
                <c:pt idx="660">
                  <c:v>4.627565606945991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'Vo確認(Vin(min))'!$H$29</c:f>
              <c:strCache>
                <c:ptCount val="1"/>
                <c:pt idx="0">
                  <c:v>Vo1</c:v>
                </c:pt>
              </c:strCache>
            </c:strRef>
          </c:tx>
          <c:spPr>
            <a:ln w="25400">
              <a:solidFill>
                <a:srgbClr val="ED7D31"/>
              </a:solidFill>
              <a:prstDash val="solid"/>
            </a:ln>
          </c:spPr>
          <c:marker>
            <c:symbol val="none"/>
          </c:marker>
          <c:xVal>
            <c:numRef>
              <c:f>'Vo確認(Vin(min))'!$B$30:$B$690</c:f>
              <c:numCache>
                <c:formatCode>General</c:formatCode>
                <c:ptCount val="661"/>
                <c:pt idx="0">
                  <c:v>20</c:v>
                </c:pt>
                <c:pt idx="1">
                  <c:v>20.5</c:v>
                </c:pt>
                <c:pt idx="2">
                  <c:v>21</c:v>
                </c:pt>
                <c:pt idx="3">
                  <c:v>21.5</c:v>
                </c:pt>
                <c:pt idx="4">
                  <c:v>22</c:v>
                </c:pt>
                <c:pt idx="5">
                  <c:v>22.5</c:v>
                </c:pt>
                <c:pt idx="6">
                  <c:v>23</c:v>
                </c:pt>
                <c:pt idx="7">
                  <c:v>23.5</c:v>
                </c:pt>
                <c:pt idx="8">
                  <c:v>24</c:v>
                </c:pt>
                <c:pt idx="9">
                  <c:v>24.5</c:v>
                </c:pt>
                <c:pt idx="10">
                  <c:v>25</c:v>
                </c:pt>
                <c:pt idx="11">
                  <c:v>25.5</c:v>
                </c:pt>
                <c:pt idx="12">
                  <c:v>26</c:v>
                </c:pt>
                <c:pt idx="13">
                  <c:v>26.5</c:v>
                </c:pt>
                <c:pt idx="14">
                  <c:v>27</c:v>
                </c:pt>
                <c:pt idx="15">
                  <c:v>27.5</c:v>
                </c:pt>
                <c:pt idx="16">
                  <c:v>28</c:v>
                </c:pt>
                <c:pt idx="17">
                  <c:v>28.5</c:v>
                </c:pt>
                <c:pt idx="18">
                  <c:v>29</c:v>
                </c:pt>
                <c:pt idx="19">
                  <c:v>29.5</c:v>
                </c:pt>
                <c:pt idx="20">
                  <c:v>30</c:v>
                </c:pt>
                <c:pt idx="21">
                  <c:v>30.5</c:v>
                </c:pt>
                <c:pt idx="22">
                  <c:v>31</c:v>
                </c:pt>
                <c:pt idx="23">
                  <c:v>31.5</c:v>
                </c:pt>
                <c:pt idx="24">
                  <c:v>32</c:v>
                </c:pt>
                <c:pt idx="25">
                  <c:v>32.5</c:v>
                </c:pt>
                <c:pt idx="26">
                  <c:v>33</c:v>
                </c:pt>
                <c:pt idx="27">
                  <c:v>33.5</c:v>
                </c:pt>
                <c:pt idx="28">
                  <c:v>34</c:v>
                </c:pt>
                <c:pt idx="29">
                  <c:v>34.5</c:v>
                </c:pt>
                <c:pt idx="30">
                  <c:v>35</c:v>
                </c:pt>
                <c:pt idx="31">
                  <c:v>35.5</c:v>
                </c:pt>
                <c:pt idx="32">
                  <c:v>36</c:v>
                </c:pt>
                <c:pt idx="33">
                  <c:v>36.5</c:v>
                </c:pt>
                <c:pt idx="34">
                  <c:v>37</c:v>
                </c:pt>
                <c:pt idx="35">
                  <c:v>37.5</c:v>
                </c:pt>
                <c:pt idx="36">
                  <c:v>38</c:v>
                </c:pt>
                <c:pt idx="37">
                  <c:v>38.5</c:v>
                </c:pt>
                <c:pt idx="38">
                  <c:v>39</c:v>
                </c:pt>
                <c:pt idx="39">
                  <c:v>39.5</c:v>
                </c:pt>
                <c:pt idx="40">
                  <c:v>40</c:v>
                </c:pt>
                <c:pt idx="41">
                  <c:v>40.5</c:v>
                </c:pt>
                <c:pt idx="42">
                  <c:v>41</c:v>
                </c:pt>
                <c:pt idx="43">
                  <c:v>41.5</c:v>
                </c:pt>
                <c:pt idx="44">
                  <c:v>42</c:v>
                </c:pt>
                <c:pt idx="45">
                  <c:v>42.5</c:v>
                </c:pt>
                <c:pt idx="46">
                  <c:v>43</c:v>
                </c:pt>
                <c:pt idx="47">
                  <c:v>43.5</c:v>
                </c:pt>
                <c:pt idx="48">
                  <c:v>44</c:v>
                </c:pt>
                <c:pt idx="49">
                  <c:v>44.5</c:v>
                </c:pt>
                <c:pt idx="50">
                  <c:v>45</c:v>
                </c:pt>
                <c:pt idx="51">
                  <c:v>45.5</c:v>
                </c:pt>
                <c:pt idx="52">
                  <c:v>46</c:v>
                </c:pt>
                <c:pt idx="53">
                  <c:v>46.5</c:v>
                </c:pt>
                <c:pt idx="54">
                  <c:v>47</c:v>
                </c:pt>
                <c:pt idx="55">
                  <c:v>47.5</c:v>
                </c:pt>
                <c:pt idx="56">
                  <c:v>48</c:v>
                </c:pt>
                <c:pt idx="57">
                  <c:v>48.5</c:v>
                </c:pt>
                <c:pt idx="58">
                  <c:v>49</c:v>
                </c:pt>
                <c:pt idx="59">
                  <c:v>49.5</c:v>
                </c:pt>
                <c:pt idx="60">
                  <c:v>50</c:v>
                </c:pt>
                <c:pt idx="61">
                  <c:v>50.5</c:v>
                </c:pt>
                <c:pt idx="62">
                  <c:v>51</c:v>
                </c:pt>
                <c:pt idx="63">
                  <c:v>51.5</c:v>
                </c:pt>
                <c:pt idx="64">
                  <c:v>52</c:v>
                </c:pt>
                <c:pt idx="65">
                  <c:v>52.5</c:v>
                </c:pt>
                <c:pt idx="66">
                  <c:v>53</c:v>
                </c:pt>
                <c:pt idx="67">
                  <c:v>53.5</c:v>
                </c:pt>
                <c:pt idx="68">
                  <c:v>54</c:v>
                </c:pt>
                <c:pt idx="69">
                  <c:v>54.5</c:v>
                </c:pt>
                <c:pt idx="70">
                  <c:v>55</c:v>
                </c:pt>
                <c:pt idx="71">
                  <c:v>55.5</c:v>
                </c:pt>
                <c:pt idx="72">
                  <c:v>56</c:v>
                </c:pt>
                <c:pt idx="73">
                  <c:v>56.5</c:v>
                </c:pt>
                <c:pt idx="74">
                  <c:v>57</c:v>
                </c:pt>
                <c:pt idx="75">
                  <c:v>57.5</c:v>
                </c:pt>
                <c:pt idx="76">
                  <c:v>58</c:v>
                </c:pt>
                <c:pt idx="77">
                  <c:v>58.5</c:v>
                </c:pt>
                <c:pt idx="78">
                  <c:v>59</c:v>
                </c:pt>
                <c:pt idx="79">
                  <c:v>59.5</c:v>
                </c:pt>
                <c:pt idx="80">
                  <c:v>60</c:v>
                </c:pt>
                <c:pt idx="81">
                  <c:v>60.5</c:v>
                </c:pt>
                <c:pt idx="82">
                  <c:v>61</c:v>
                </c:pt>
                <c:pt idx="83">
                  <c:v>61.5</c:v>
                </c:pt>
                <c:pt idx="84">
                  <c:v>62</c:v>
                </c:pt>
                <c:pt idx="85">
                  <c:v>62.5</c:v>
                </c:pt>
                <c:pt idx="86">
                  <c:v>63</c:v>
                </c:pt>
                <c:pt idx="87">
                  <c:v>63.5</c:v>
                </c:pt>
                <c:pt idx="88">
                  <c:v>64</c:v>
                </c:pt>
                <c:pt idx="89">
                  <c:v>64.5</c:v>
                </c:pt>
                <c:pt idx="90">
                  <c:v>65</c:v>
                </c:pt>
                <c:pt idx="91">
                  <c:v>65.5</c:v>
                </c:pt>
                <c:pt idx="92">
                  <c:v>66</c:v>
                </c:pt>
                <c:pt idx="93">
                  <c:v>66.5</c:v>
                </c:pt>
                <c:pt idx="94">
                  <c:v>67</c:v>
                </c:pt>
                <c:pt idx="95">
                  <c:v>67.5</c:v>
                </c:pt>
                <c:pt idx="96">
                  <c:v>68</c:v>
                </c:pt>
                <c:pt idx="97">
                  <c:v>68.5</c:v>
                </c:pt>
                <c:pt idx="98">
                  <c:v>69</c:v>
                </c:pt>
                <c:pt idx="99">
                  <c:v>69.5</c:v>
                </c:pt>
                <c:pt idx="100">
                  <c:v>70</c:v>
                </c:pt>
                <c:pt idx="101">
                  <c:v>70.5</c:v>
                </c:pt>
                <c:pt idx="102">
                  <c:v>71</c:v>
                </c:pt>
                <c:pt idx="103">
                  <c:v>71.5</c:v>
                </c:pt>
                <c:pt idx="104">
                  <c:v>72</c:v>
                </c:pt>
                <c:pt idx="105">
                  <c:v>72.5</c:v>
                </c:pt>
                <c:pt idx="106">
                  <c:v>73</c:v>
                </c:pt>
                <c:pt idx="107">
                  <c:v>73.5</c:v>
                </c:pt>
                <c:pt idx="108">
                  <c:v>74</c:v>
                </c:pt>
                <c:pt idx="109">
                  <c:v>74.5</c:v>
                </c:pt>
                <c:pt idx="110">
                  <c:v>75</c:v>
                </c:pt>
                <c:pt idx="111">
                  <c:v>75.5</c:v>
                </c:pt>
                <c:pt idx="112">
                  <c:v>76</c:v>
                </c:pt>
                <c:pt idx="113">
                  <c:v>76.5</c:v>
                </c:pt>
                <c:pt idx="114">
                  <c:v>77</c:v>
                </c:pt>
                <c:pt idx="115">
                  <c:v>77.5</c:v>
                </c:pt>
                <c:pt idx="116">
                  <c:v>78</c:v>
                </c:pt>
                <c:pt idx="117">
                  <c:v>78.5</c:v>
                </c:pt>
                <c:pt idx="118">
                  <c:v>79</c:v>
                </c:pt>
                <c:pt idx="119">
                  <c:v>79.5</c:v>
                </c:pt>
                <c:pt idx="120">
                  <c:v>80</c:v>
                </c:pt>
                <c:pt idx="121">
                  <c:v>80.5</c:v>
                </c:pt>
                <c:pt idx="122">
                  <c:v>81</c:v>
                </c:pt>
                <c:pt idx="123">
                  <c:v>81.5</c:v>
                </c:pt>
                <c:pt idx="124">
                  <c:v>82</c:v>
                </c:pt>
                <c:pt idx="125">
                  <c:v>82.5</c:v>
                </c:pt>
                <c:pt idx="126">
                  <c:v>83</c:v>
                </c:pt>
                <c:pt idx="127">
                  <c:v>83.5</c:v>
                </c:pt>
                <c:pt idx="128">
                  <c:v>84</c:v>
                </c:pt>
                <c:pt idx="129">
                  <c:v>84.5</c:v>
                </c:pt>
                <c:pt idx="130">
                  <c:v>85</c:v>
                </c:pt>
                <c:pt idx="131">
                  <c:v>85.5</c:v>
                </c:pt>
                <c:pt idx="132">
                  <c:v>86</c:v>
                </c:pt>
                <c:pt idx="133">
                  <c:v>86.5</c:v>
                </c:pt>
                <c:pt idx="134">
                  <c:v>87</c:v>
                </c:pt>
                <c:pt idx="135">
                  <c:v>87.5</c:v>
                </c:pt>
                <c:pt idx="136">
                  <c:v>88</c:v>
                </c:pt>
                <c:pt idx="137">
                  <c:v>88.5</c:v>
                </c:pt>
                <c:pt idx="138">
                  <c:v>89</c:v>
                </c:pt>
                <c:pt idx="139">
                  <c:v>89.5</c:v>
                </c:pt>
                <c:pt idx="140">
                  <c:v>90</c:v>
                </c:pt>
                <c:pt idx="141">
                  <c:v>90.5</c:v>
                </c:pt>
                <c:pt idx="142">
                  <c:v>91</c:v>
                </c:pt>
                <c:pt idx="143">
                  <c:v>91.5</c:v>
                </c:pt>
                <c:pt idx="144">
                  <c:v>92</c:v>
                </c:pt>
                <c:pt idx="145">
                  <c:v>92.5</c:v>
                </c:pt>
                <c:pt idx="146">
                  <c:v>93</c:v>
                </c:pt>
                <c:pt idx="147">
                  <c:v>93.5</c:v>
                </c:pt>
                <c:pt idx="148">
                  <c:v>94</c:v>
                </c:pt>
                <c:pt idx="149">
                  <c:v>94.5</c:v>
                </c:pt>
                <c:pt idx="150">
                  <c:v>95</c:v>
                </c:pt>
                <c:pt idx="151">
                  <c:v>95.5</c:v>
                </c:pt>
                <c:pt idx="152">
                  <c:v>96</c:v>
                </c:pt>
                <c:pt idx="153">
                  <c:v>96.5</c:v>
                </c:pt>
                <c:pt idx="154">
                  <c:v>97</c:v>
                </c:pt>
                <c:pt idx="155">
                  <c:v>97.5</c:v>
                </c:pt>
                <c:pt idx="156">
                  <c:v>98</c:v>
                </c:pt>
                <c:pt idx="157">
                  <c:v>98.5</c:v>
                </c:pt>
                <c:pt idx="158">
                  <c:v>99</c:v>
                </c:pt>
                <c:pt idx="159">
                  <c:v>99.5</c:v>
                </c:pt>
                <c:pt idx="160">
                  <c:v>100</c:v>
                </c:pt>
                <c:pt idx="161">
                  <c:v>100.5</c:v>
                </c:pt>
                <c:pt idx="162">
                  <c:v>101</c:v>
                </c:pt>
                <c:pt idx="163">
                  <c:v>101.5</c:v>
                </c:pt>
                <c:pt idx="164">
                  <c:v>102</c:v>
                </c:pt>
                <c:pt idx="165">
                  <c:v>102.5</c:v>
                </c:pt>
                <c:pt idx="166">
                  <c:v>103</c:v>
                </c:pt>
                <c:pt idx="167">
                  <c:v>103.5</c:v>
                </c:pt>
                <c:pt idx="168">
                  <c:v>104</c:v>
                </c:pt>
                <c:pt idx="169">
                  <c:v>104.5</c:v>
                </c:pt>
                <c:pt idx="170">
                  <c:v>105</c:v>
                </c:pt>
                <c:pt idx="171">
                  <c:v>105.5</c:v>
                </c:pt>
                <c:pt idx="172">
                  <c:v>106</c:v>
                </c:pt>
                <c:pt idx="173">
                  <c:v>106.5</c:v>
                </c:pt>
                <c:pt idx="174">
                  <c:v>107</c:v>
                </c:pt>
                <c:pt idx="175">
                  <c:v>107.5</c:v>
                </c:pt>
                <c:pt idx="176">
                  <c:v>108</c:v>
                </c:pt>
                <c:pt idx="177">
                  <c:v>108.5</c:v>
                </c:pt>
                <c:pt idx="178">
                  <c:v>109</c:v>
                </c:pt>
                <c:pt idx="179">
                  <c:v>109.5</c:v>
                </c:pt>
                <c:pt idx="180">
                  <c:v>110</c:v>
                </c:pt>
                <c:pt idx="181">
                  <c:v>110.5</c:v>
                </c:pt>
                <c:pt idx="182">
                  <c:v>111</c:v>
                </c:pt>
                <c:pt idx="183">
                  <c:v>111.5</c:v>
                </c:pt>
                <c:pt idx="184">
                  <c:v>112</c:v>
                </c:pt>
                <c:pt idx="185">
                  <c:v>112.5</c:v>
                </c:pt>
                <c:pt idx="186">
                  <c:v>113</c:v>
                </c:pt>
                <c:pt idx="187">
                  <c:v>113.5</c:v>
                </c:pt>
                <c:pt idx="188">
                  <c:v>114</c:v>
                </c:pt>
                <c:pt idx="189">
                  <c:v>114.5</c:v>
                </c:pt>
                <c:pt idx="190">
                  <c:v>115</c:v>
                </c:pt>
                <c:pt idx="191">
                  <c:v>115.5</c:v>
                </c:pt>
                <c:pt idx="192">
                  <c:v>116</c:v>
                </c:pt>
                <c:pt idx="193">
                  <c:v>116.5</c:v>
                </c:pt>
                <c:pt idx="194">
                  <c:v>117</c:v>
                </c:pt>
                <c:pt idx="195">
                  <c:v>117.5</c:v>
                </c:pt>
                <c:pt idx="196">
                  <c:v>118</c:v>
                </c:pt>
                <c:pt idx="197">
                  <c:v>118.5</c:v>
                </c:pt>
                <c:pt idx="198">
                  <c:v>119</c:v>
                </c:pt>
                <c:pt idx="199">
                  <c:v>119.5</c:v>
                </c:pt>
                <c:pt idx="200">
                  <c:v>120</c:v>
                </c:pt>
                <c:pt idx="201">
                  <c:v>120.5</c:v>
                </c:pt>
                <c:pt idx="202">
                  <c:v>121</c:v>
                </c:pt>
                <c:pt idx="203">
                  <c:v>121.5</c:v>
                </c:pt>
                <c:pt idx="204">
                  <c:v>122</c:v>
                </c:pt>
                <c:pt idx="205">
                  <c:v>122.5</c:v>
                </c:pt>
                <c:pt idx="206">
                  <c:v>123</c:v>
                </c:pt>
                <c:pt idx="207">
                  <c:v>123.5</c:v>
                </c:pt>
                <c:pt idx="208">
                  <c:v>124</c:v>
                </c:pt>
                <c:pt idx="209">
                  <c:v>124.5</c:v>
                </c:pt>
                <c:pt idx="210">
                  <c:v>125</c:v>
                </c:pt>
                <c:pt idx="211">
                  <c:v>125.5</c:v>
                </c:pt>
                <c:pt idx="212">
                  <c:v>126</c:v>
                </c:pt>
                <c:pt idx="213">
                  <c:v>126.5</c:v>
                </c:pt>
                <c:pt idx="214">
                  <c:v>127</c:v>
                </c:pt>
                <c:pt idx="215">
                  <c:v>127.5</c:v>
                </c:pt>
                <c:pt idx="216">
                  <c:v>128</c:v>
                </c:pt>
                <c:pt idx="217">
                  <c:v>128.5</c:v>
                </c:pt>
                <c:pt idx="218">
                  <c:v>129</c:v>
                </c:pt>
                <c:pt idx="219">
                  <c:v>129.5</c:v>
                </c:pt>
                <c:pt idx="220">
                  <c:v>130</c:v>
                </c:pt>
                <c:pt idx="221">
                  <c:v>130.5</c:v>
                </c:pt>
                <c:pt idx="222">
                  <c:v>131</c:v>
                </c:pt>
                <c:pt idx="223">
                  <c:v>131.5</c:v>
                </c:pt>
                <c:pt idx="224">
                  <c:v>132</c:v>
                </c:pt>
                <c:pt idx="225">
                  <c:v>132.5</c:v>
                </c:pt>
                <c:pt idx="226">
                  <c:v>133</c:v>
                </c:pt>
                <c:pt idx="227">
                  <c:v>133.5</c:v>
                </c:pt>
                <c:pt idx="228">
                  <c:v>134</c:v>
                </c:pt>
                <c:pt idx="229">
                  <c:v>134.5</c:v>
                </c:pt>
                <c:pt idx="230">
                  <c:v>135</c:v>
                </c:pt>
                <c:pt idx="231">
                  <c:v>135.5</c:v>
                </c:pt>
                <c:pt idx="232">
                  <c:v>136</c:v>
                </c:pt>
                <c:pt idx="233">
                  <c:v>136.5</c:v>
                </c:pt>
                <c:pt idx="234">
                  <c:v>137</c:v>
                </c:pt>
                <c:pt idx="235">
                  <c:v>137.5</c:v>
                </c:pt>
                <c:pt idx="236">
                  <c:v>138</c:v>
                </c:pt>
                <c:pt idx="237">
                  <c:v>138.5</c:v>
                </c:pt>
                <c:pt idx="238">
                  <c:v>139</c:v>
                </c:pt>
                <c:pt idx="239">
                  <c:v>139.5</c:v>
                </c:pt>
                <c:pt idx="240">
                  <c:v>140</c:v>
                </c:pt>
                <c:pt idx="241">
                  <c:v>140.5</c:v>
                </c:pt>
                <c:pt idx="242">
                  <c:v>141</c:v>
                </c:pt>
                <c:pt idx="243">
                  <c:v>141.5</c:v>
                </c:pt>
                <c:pt idx="244">
                  <c:v>142</c:v>
                </c:pt>
                <c:pt idx="245">
                  <c:v>142.5</c:v>
                </c:pt>
                <c:pt idx="246">
                  <c:v>143</c:v>
                </c:pt>
                <c:pt idx="247">
                  <c:v>143.5</c:v>
                </c:pt>
                <c:pt idx="248">
                  <c:v>144</c:v>
                </c:pt>
                <c:pt idx="249">
                  <c:v>144.5</c:v>
                </c:pt>
                <c:pt idx="250">
                  <c:v>145</c:v>
                </c:pt>
                <c:pt idx="251">
                  <c:v>145.5</c:v>
                </c:pt>
                <c:pt idx="252">
                  <c:v>146</c:v>
                </c:pt>
                <c:pt idx="253">
                  <c:v>146.5</c:v>
                </c:pt>
                <c:pt idx="254">
                  <c:v>147</c:v>
                </c:pt>
                <c:pt idx="255">
                  <c:v>147.5</c:v>
                </c:pt>
                <c:pt idx="256">
                  <c:v>148</c:v>
                </c:pt>
                <c:pt idx="257">
                  <c:v>148.5</c:v>
                </c:pt>
                <c:pt idx="258">
                  <c:v>149</c:v>
                </c:pt>
                <c:pt idx="259">
                  <c:v>149.5</c:v>
                </c:pt>
                <c:pt idx="260">
                  <c:v>150</c:v>
                </c:pt>
                <c:pt idx="261">
                  <c:v>150.5</c:v>
                </c:pt>
                <c:pt idx="262">
                  <c:v>151</c:v>
                </c:pt>
                <c:pt idx="263">
                  <c:v>151.5</c:v>
                </c:pt>
                <c:pt idx="264">
                  <c:v>152</c:v>
                </c:pt>
                <c:pt idx="265">
                  <c:v>152.5</c:v>
                </c:pt>
                <c:pt idx="266">
                  <c:v>153</c:v>
                </c:pt>
                <c:pt idx="267">
                  <c:v>153.5</c:v>
                </c:pt>
                <c:pt idx="268">
                  <c:v>154</c:v>
                </c:pt>
                <c:pt idx="269">
                  <c:v>154.5</c:v>
                </c:pt>
                <c:pt idx="270">
                  <c:v>155</c:v>
                </c:pt>
                <c:pt idx="271">
                  <c:v>155.5</c:v>
                </c:pt>
                <c:pt idx="272">
                  <c:v>156</c:v>
                </c:pt>
                <c:pt idx="273">
                  <c:v>156.5</c:v>
                </c:pt>
                <c:pt idx="274">
                  <c:v>157</c:v>
                </c:pt>
                <c:pt idx="275">
                  <c:v>157.5</c:v>
                </c:pt>
                <c:pt idx="276">
                  <c:v>158</c:v>
                </c:pt>
                <c:pt idx="277">
                  <c:v>158.5</c:v>
                </c:pt>
                <c:pt idx="278">
                  <c:v>159</c:v>
                </c:pt>
                <c:pt idx="279">
                  <c:v>159.5</c:v>
                </c:pt>
                <c:pt idx="280">
                  <c:v>160</c:v>
                </c:pt>
                <c:pt idx="281">
                  <c:v>160.5</c:v>
                </c:pt>
                <c:pt idx="282">
                  <c:v>161</c:v>
                </c:pt>
                <c:pt idx="283">
                  <c:v>161.5</c:v>
                </c:pt>
                <c:pt idx="284">
                  <c:v>162</c:v>
                </c:pt>
                <c:pt idx="285">
                  <c:v>162.5</c:v>
                </c:pt>
                <c:pt idx="286">
                  <c:v>163</c:v>
                </c:pt>
                <c:pt idx="287">
                  <c:v>163.5</c:v>
                </c:pt>
                <c:pt idx="288">
                  <c:v>164</c:v>
                </c:pt>
                <c:pt idx="289">
                  <c:v>164.5</c:v>
                </c:pt>
                <c:pt idx="290">
                  <c:v>165</c:v>
                </c:pt>
                <c:pt idx="291">
                  <c:v>165.5</c:v>
                </c:pt>
                <c:pt idx="292">
                  <c:v>166</c:v>
                </c:pt>
                <c:pt idx="293">
                  <c:v>166.5</c:v>
                </c:pt>
                <c:pt idx="294">
                  <c:v>167</c:v>
                </c:pt>
                <c:pt idx="295">
                  <c:v>167.5</c:v>
                </c:pt>
                <c:pt idx="296">
                  <c:v>168</c:v>
                </c:pt>
                <c:pt idx="297">
                  <c:v>168.5</c:v>
                </c:pt>
                <c:pt idx="298">
                  <c:v>169</c:v>
                </c:pt>
                <c:pt idx="299">
                  <c:v>169.5</c:v>
                </c:pt>
                <c:pt idx="300">
                  <c:v>170</c:v>
                </c:pt>
                <c:pt idx="301">
                  <c:v>170.5</c:v>
                </c:pt>
                <c:pt idx="302">
                  <c:v>171</c:v>
                </c:pt>
                <c:pt idx="303">
                  <c:v>171.5</c:v>
                </c:pt>
                <c:pt idx="304">
                  <c:v>172</c:v>
                </c:pt>
                <c:pt idx="305">
                  <c:v>172.5</c:v>
                </c:pt>
                <c:pt idx="306">
                  <c:v>173</c:v>
                </c:pt>
                <c:pt idx="307">
                  <c:v>173.5</c:v>
                </c:pt>
                <c:pt idx="308">
                  <c:v>174</c:v>
                </c:pt>
                <c:pt idx="309">
                  <c:v>174.5</c:v>
                </c:pt>
                <c:pt idx="310">
                  <c:v>175</c:v>
                </c:pt>
                <c:pt idx="311">
                  <c:v>175.5</c:v>
                </c:pt>
                <c:pt idx="312">
                  <c:v>176</c:v>
                </c:pt>
                <c:pt idx="313">
                  <c:v>176.5</c:v>
                </c:pt>
                <c:pt idx="314">
                  <c:v>177</c:v>
                </c:pt>
                <c:pt idx="315">
                  <c:v>177.5</c:v>
                </c:pt>
                <c:pt idx="316">
                  <c:v>178</c:v>
                </c:pt>
                <c:pt idx="317">
                  <c:v>178.5</c:v>
                </c:pt>
                <c:pt idx="318">
                  <c:v>179</c:v>
                </c:pt>
                <c:pt idx="319">
                  <c:v>179.5</c:v>
                </c:pt>
                <c:pt idx="320">
                  <c:v>180</c:v>
                </c:pt>
                <c:pt idx="321">
                  <c:v>180.5</c:v>
                </c:pt>
                <c:pt idx="322">
                  <c:v>181</c:v>
                </c:pt>
                <c:pt idx="323">
                  <c:v>181.5</c:v>
                </c:pt>
                <c:pt idx="324">
                  <c:v>182</c:v>
                </c:pt>
                <c:pt idx="325">
                  <c:v>182.5</c:v>
                </c:pt>
                <c:pt idx="326">
                  <c:v>183</c:v>
                </c:pt>
                <c:pt idx="327">
                  <c:v>183.5</c:v>
                </c:pt>
                <c:pt idx="328">
                  <c:v>184</c:v>
                </c:pt>
                <c:pt idx="329">
                  <c:v>184.5</c:v>
                </c:pt>
                <c:pt idx="330">
                  <c:v>185</c:v>
                </c:pt>
                <c:pt idx="331">
                  <c:v>185.5</c:v>
                </c:pt>
                <c:pt idx="332">
                  <c:v>186</c:v>
                </c:pt>
                <c:pt idx="333">
                  <c:v>186.5</c:v>
                </c:pt>
                <c:pt idx="334">
                  <c:v>187</c:v>
                </c:pt>
                <c:pt idx="335">
                  <c:v>187.5</c:v>
                </c:pt>
                <c:pt idx="336">
                  <c:v>188</c:v>
                </c:pt>
                <c:pt idx="337">
                  <c:v>188.5</c:v>
                </c:pt>
                <c:pt idx="338">
                  <c:v>189</c:v>
                </c:pt>
                <c:pt idx="339">
                  <c:v>189.5</c:v>
                </c:pt>
                <c:pt idx="340">
                  <c:v>190</c:v>
                </c:pt>
                <c:pt idx="341">
                  <c:v>190.5</c:v>
                </c:pt>
                <c:pt idx="342">
                  <c:v>191</c:v>
                </c:pt>
                <c:pt idx="343">
                  <c:v>191.5</c:v>
                </c:pt>
                <c:pt idx="344">
                  <c:v>192</c:v>
                </c:pt>
                <c:pt idx="345">
                  <c:v>192.5</c:v>
                </c:pt>
                <c:pt idx="346">
                  <c:v>193</c:v>
                </c:pt>
                <c:pt idx="347">
                  <c:v>193.5</c:v>
                </c:pt>
                <c:pt idx="348">
                  <c:v>194</c:v>
                </c:pt>
                <c:pt idx="349">
                  <c:v>194.5</c:v>
                </c:pt>
                <c:pt idx="350">
                  <c:v>195</c:v>
                </c:pt>
                <c:pt idx="351">
                  <c:v>195.5</c:v>
                </c:pt>
                <c:pt idx="352">
                  <c:v>196</c:v>
                </c:pt>
                <c:pt idx="353">
                  <c:v>196.5</c:v>
                </c:pt>
                <c:pt idx="354">
                  <c:v>197</c:v>
                </c:pt>
                <c:pt idx="355">
                  <c:v>197.5</c:v>
                </c:pt>
                <c:pt idx="356">
                  <c:v>198</c:v>
                </c:pt>
                <c:pt idx="357">
                  <c:v>198.5</c:v>
                </c:pt>
                <c:pt idx="358">
                  <c:v>199</c:v>
                </c:pt>
                <c:pt idx="359">
                  <c:v>199.5</c:v>
                </c:pt>
                <c:pt idx="360">
                  <c:v>200</c:v>
                </c:pt>
                <c:pt idx="361">
                  <c:v>200.5</c:v>
                </c:pt>
                <c:pt idx="362">
                  <c:v>201</c:v>
                </c:pt>
                <c:pt idx="363">
                  <c:v>201.5</c:v>
                </c:pt>
                <c:pt idx="364">
                  <c:v>202</c:v>
                </c:pt>
                <c:pt idx="365">
                  <c:v>202.5</c:v>
                </c:pt>
                <c:pt idx="366">
                  <c:v>203</c:v>
                </c:pt>
                <c:pt idx="367">
                  <c:v>203.5</c:v>
                </c:pt>
                <c:pt idx="368">
                  <c:v>204</c:v>
                </c:pt>
                <c:pt idx="369">
                  <c:v>204.5</c:v>
                </c:pt>
                <c:pt idx="370">
                  <c:v>205</c:v>
                </c:pt>
                <c:pt idx="371">
                  <c:v>205.5</c:v>
                </c:pt>
                <c:pt idx="372">
                  <c:v>206</c:v>
                </c:pt>
                <c:pt idx="373">
                  <c:v>206.5</c:v>
                </c:pt>
                <c:pt idx="374">
                  <c:v>207</c:v>
                </c:pt>
                <c:pt idx="375">
                  <c:v>207.5</c:v>
                </c:pt>
                <c:pt idx="376">
                  <c:v>208</c:v>
                </c:pt>
                <c:pt idx="377">
                  <c:v>208.5</c:v>
                </c:pt>
                <c:pt idx="378">
                  <c:v>209</c:v>
                </c:pt>
                <c:pt idx="379">
                  <c:v>209.5</c:v>
                </c:pt>
                <c:pt idx="380">
                  <c:v>210</c:v>
                </c:pt>
                <c:pt idx="381">
                  <c:v>210.5</c:v>
                </c:pt>
                <c:pt idx="382">
                  <c:v>211</c:v>
                </c:pt>
                <c:pt idx="383">
                  <c:v>211.5</c:v>
                </c:pt>
                <c:pt idx="384">
                  <c:v>212</c:v>
                </c:pt>
                <c:pt idx="385">
                  <c:v>212.5</c:v>
                </c:pt>
                <c:pt idx="386">
                  <c:v>213</c:v>
                </c:pt>
                <c:pt idx="387">
                  <c:v>213.5</c:v>
                </c:pt>
                <c:pt idx="388">
                  <c:v>214</c:v>
                </c:pt>
                <c:pt idx="389">
                  <c:v>214.5</c:v>
                </c:pt>
                <c:pt idx="390">
                  <c:v>215</c:v>
                </c:pt>
                <c:pt idx="391">
                  <c:v>215.5</c:v>
                </c:pt>
                <c:pt idx="392">
                  <c:v>216</c:v>
                </c:pt>
                <c:pt idx="393">
                  <c:v>216.5</c:v>
                </c:pt>
                <c:pt idx="394">
                  <c:v>217</c:v>
                </c:pt>
                <c:pt idx="395">
                  <c:v>217.5</c:v>
                </c:pt>
                <c:pt idx="396">
                  <c:v>218</c:v>
                </c:pt>
                <c:pt idx="397">
                  <c:v>218.5</c:v>
                </c:pt>
                <c:pt idx="398">
                  <c:v>219</c:v>
                </c:pt>
                <c:pt idx="399">
                  <c:v>219.5</c:v>
                </c:pt>
                <c:pt idx="400">
                  <c:v>220</c:v>
                </c:pt>
                <c:pt idx="401">
                  <c:v>220.5</c:v>
                </c:pt>
                <c:pt idx="402">
                  <c:v>221</c:v>
                </c:pt>
                <c:pt idx="403">
                  <c:v>221.5</c:v>
                </c:pt>
                <c:pt idx="404">
                  <c:v>222</c:v>
                </c:pt>
                <c:pt idx="405">
                  <c:v>222.5</c:v>
                </c:pt>
                <c:pt idx="406">
                  <c:v>223</c:v>
                </c:pt>
                <c:pt idx="407">
                  <c:v>223.5</c:v>
                </c:pt>
                <c:pt idx="408">
                  <c:v>224</c:v>
                </c:pt>
                <c:pt idx="409">
                  <c:v>224.5</c:v>
                </c:pt>
                <c:pt idx="410">
                  <c:v>225</c:v>
                </c:pt>
                <c:pt idx="411">
                  <c:v>225.5</c:v>
                </c:pt>
                <c:pt idx="412">
                  <c:v>226</c:v>
                </c:pt>
                <c:pt idx="413">
                  <c:v>226.5</c:v>
                </c:pt>
                <c:pt idx="414">
                  <c:v>227</c:v>
                </c:pt>
                <c:pt idx="415">
                  <c:v>227.5</c:v>
                </c:pt>
                <c:pt idx="416">
                  <c:v>228</c:v>
                </c:pt>
                <c:pt idx="417">
                  <c:v>228.5</c:v>
                </c:pt>
                <c:pt idx="418">
                  <c:v>229</c:v>
                </c:pt>
                <c:pt idx="419">
                  <c:v>229.5</c:v>
                </c:pt>
                <c:pt idx="420">
                  <c:v>230</c:v>
                </c:pt>
                <c:pt idx="421">
                  <c:v>230.5</c:v>
                </c:pt>
                <c:pt idx="422">
                  <c:v>231</c:v>
                </c:pt>
                <c:pt idx="423">
                  <c:v>231.5</c:v>
                </c:pt>
                <c:pt idx="424">
                  <c:v>232</c:v>
                </c:pt>
                <c:pt idx="425">
                  <c:v>232.5</c:v>
                </c:pt>
                <c:pt idx="426">
                  <c:v>233</c:v>
                </c:pt>
                <c:pt idx="427">
                  <c:v>233.5</c:v>
                </c:pt>
                <c:pt idx="428">
                  <c:v>234</c:v>
                </c:pt>
                <c:pt idx="429">
                  <c:v>234.5</c:v>
                </c:pt>
                <c:pt idx="430">
                  <c:v>235</c:v>
                </c:pt>
                <c:pt idx="431">
                  <c:v>235.5</c:v>
                </c:pt>
                <c:pt idx="432">
                  <c:v>236</c:v>
                </c:pt>
                <c:pt idx="433">
                  <c:v>236.5</c:v>
                </c:pt>
                <c:pt idx="434">
                  <c:v>237</c:v>
                </c:pt>
                <c:pt idx="435">
                  <c:v>237.5</c:v>
                </c:pt>
                <c:pt idx="436">
                  <c:v>238</c:v>
                </c:pt>
                <c:pt idx="437">
                  <c:v>238.5</c:v>
                </c:pt>
                <c:pt idx="438">
                  <c:v>239</c:v>
                </c:pt>
                <c:pt idx="439">
                  <c:v>239.5</c:v>
                </c:pt>
                <c:pt idx="440">
                  <c:v>240</c:v>
                </c:pt>
                <c:pt idx="441">
                  <c:v>240.5</c:v>
                </c:pt>
                <c:pt idx="442">
                  <c:v>241</c:v>
                </c:pt>
                <c:pt idx="443">
                  <c:v>241.5</c:v>
                </c:pt>
                <c:pt idx="444">
                  <c:v>242</c:v>
                </c:pt>
                <c:pt idx="445">
                  <c:v>242.5</c:v>
                </c:pt>
                <c:pt idx="446">
                  <c:v>243</c:v>
                </c:pt>
                <c:pt idx="447">
                  <c:v>243.5</c:v>
                </c:pt>
                <c:pt idx="448">
                  <c:v>244</c:v>
                </c:pt>
                <c:pt idx="449">
                  <c:v>244.5</c:v>
                </c:pt>
                <c:pt idx="450">
                  <c:v>245</c:v>
                </c:pt>
                <c:pt idx="451">
                  <c:v>245.5</c:v>
                </c:pt>
                <c:pt idx="452">
                  <c:v>246</c:v>
                </c:pt>
                <c:pt idx="453">
                  <c:v>246.5</c:v>
                </c:pt>
                <c:pt idx="454">
                  <c:v>247</c:v>
                </c:pt>
                <c:pt idx="455">
                  <c:v>247.5</c:v>
                </c:pt>
                <c:pt idx="456">
                  <c:v>248</c:v>
                </c:pt>
                <c:pt idx="457">
                  <c:v>248.5</c:v>
                </c:pt>
                <c:pt idx="458">
                  <c:v>249</c:v>
                </c:pt>
                <c:pt idx="459">
                  <c:v>249.5</c:v>
                </c:pt>
                <c:pt idx="460">
                  <c:v>250</c:v>
                </c:pt>
                <c:pt idx="461">
                  <c:v>250.5</c:v>
                </c:pt>
                <c:pt idx="462">
                  <c:v>251</c:v>
                </c:pt>
                <c:pt idx="463">
                  <c:v>251.5</c:v>
                </c:pt>
                <c:pt idx="464">
                  <c:v>252</c:v>
                </c:pt>
                <c:pt idx="465">
                  <c:v>252.5</c:v>
                </c:pt>
                <c:pt idx="466">
                  <c:v>253</c:v>
                </c:pt>
                <c:pt idx="467">
                  <c:v>253.5</c:v>
                </c:pt>
                <c:pt idx="468">
                  <c:v>254</c:v>
                </c:pt>
                <c:pt idx="469">
                  <c:v>254.5</c:v>
                </c:pt>
                <c:pt idx="470">
                  <c:v>255</c:v>
                </c:pt>
                <c:pt idx="471">
                  <c:v>255.5</c:v>
                </c:pt>
                <c:pt idx="472">
                  <c:v>256</c:v>
                </c:pt>
                <c:pt idx="473">
                  <c:v>256.5</c:v>
                </c:pt>
                <c:pt idx="474">
                  <c:v>257</c:v>
                </c:pt>
                <c:pt idx="475">
                  <c:v>257.5</c:v>
                </c:pt>
                <c:pt idx="476">
                  <c:v>258</c:v>
                </c:pt>
                <c:pt idx="477">
                  <c:v>258.5</c:v>
                </c:pt>
                <c:pt idx="478">
                  <c:v>259</c:v>
                </c:pt>
                <c:pt idx="479">
                  <c:v>259.5</c:v>
                </c:pt>
                <c:pt idx="480">
                  <c:v>260</c:v>
                </c:pt>
                <c:pt idx="481">
                  <c:v>260.5</c:v>
                </c:pt>
                <c:pt idx="482">
                  <c:v>261</c:v>
                </c:pt>
                <c:pt idx="483">
                  <c:v>261.5</c:v>
                </c:pt>
                <c:pt idx="484">
                  <c:v>262</c:v>
                </c:pt>
                <c:pt idx="485">
                  <c:v>262.5</c:v>
                </c:pt>
                <c:pt idx="486">
                  <c:v>263</c:v>
                </c:pt>
                <c:pt idx="487">
                  <c:v>263.5</c:v>
                </c:pt>
                <c:pt idx="488">
                  <c:v>264</c:v>
                </c:pt>
                <c:pt idx="489">
                  <c:v>264.5</c:v>
                </c:pt>
                <c:pt idx="490">
                  <c:v>265</c:v>
                </c:pt>
                <c:pt idx="491">
                  <c:v>265.5</c:v>
                </c:pt>
                <c:pt idx="492">
                  <c:v>266</c:v>
                </c:pt>
                <c:pt idx="493">
                  <c:v>266.5</c:v>
                </c:pt>
                <c:pt idx="494">
                  <c:v>267</c:v>
                </c:pt>
                <c:pt idx="495">
                  <c:v>267.5</c:v>
                </c:pt>
                <c:pt idx="496">
                  <c:v>268</c:v>
                </c:pt>
                <c:pt idx="497">
                  <c:v>268.5</c:v>
                </c:pt>
                <c:pt idx="498">
                  <c:v>269</c:v>
                </c:pt>
                <c:pt idx="499">
                  <c:v>269.5</c:v>
                </c:pt>
                <c:pt idx="500">
                  <c:v>270</c:v>
                </c:pt>
                <c:pt idx="501">
                  <c:v>270.5</c:v>
                </c:pt>
                <c:pt idx="502">
                  <c:v>271</c:v>
                </c:pt>
                <c:pt idx="503">
                  <c:v>271.5</c:v>
                </c:pt>
                <c:pt idx="504">
                  <c:v>272</c:v>
                </c:pt>
                <c:pt idx="505">
                  <c:v>272.5</c:v>
                </c:pt>
                <c:pt idx="506">
                  <c:v>273</c:v>
                </c:pt>
                <c:pt idx="507">
                  <c:v>273.5</c:v>
                </c:pt>
                <c:pt idx="508">
                  <c:v>274</c:v>
                </c:pt>
                <c:pt idx="509">
                  <c:v>274.5</c:v>
                </c:pt>
                <c:pt idx="510">
                  <c:v>275</c:v>
                </c:pt>
                <c:pt idx="511">
                  <c:v>275.5</c:v>
                </c:pt>
                <c:pt idx="512">
                  <c:v>276</c:v>
                </c:pt>
                <c:pt idx="513">
                  <c:v>276.5</c:v>
                </c:pt>
                <c:pt idx="514">
                  <c:v>277</c:v>
                </c:pt>
                <c:pt idx="515">
                  <c:v>277.5</c:v>
                </c:pt>
                <c:pt idx="516">
                  <c:v>278</c:v>
                </c:pt>
                <c:pt idx="517">
                  <c:v>278.5</c:v>
                </c:pt>
                <c:pt idx="518">
                  <c:v>279</c:v>
                </c:pt>
                <c:pt idx="519">
                  <c:v>279.5</c:v>
                </c:pt>
                <c:pt idx="520">
                  <c:v>280</c:v>
                </c:pt>
                <c:pt idx="521">
                  <c:v>280.5</c:v>
                </c:pt>
                <c:pt idx="522">
                  <c:v>281</c:v>
                </c:pt>
                <c:pt idx="523">
                  <c:v>281.5</c:v>
                </c:pt>
                <c:pt idx="524">
                  <c:v>282</c:v>
                </c:pt>
                <c:pt idx="525">
                  <c:v>282.5</c:v>
                </c:pt>
                <c:pt idx="526">
                  <c:v>283</c:v>
                </c:pt>
                <c:pt idx="527">
                  <c:v>283.5</c:v>
                </c:pt>
                <c:pt idx="528">
                  <c:v>284</c:v>
                </c:pt>
                <c:pt idx="529">
                  <c:v>284.5</c:v>
                </c:pt>
                <c:pt idx="530">
                  <c:v>285</c:v>
                </c:pt>
                <c:pt idx="531">
                  <c:v>285.5</c:v>
                </c:pt>
                <c:pt idx="532">
                  <c:v>286</c:v>
                </c:pt>
                <c:pt idx="533">
                  <c:v>286.5</c:v>
                </c:pt>
                <c:pt idx="534">
                  <c:v>287</c:v>
                </c:pt>
                <c:pt idx="535">
                  <c:v>287.5</c:v>
                </c:pt>
                <c:pt idx="536">
                  <c:v>288</c:v>
                </c:pt>
                <c:pt idx="537">
                  <c:v>288.5</c:v>
                </c:pt>
                <c:pt idx="538">
                  <c:v>289</c:v>
                </c:pt>
                <c:pt idx="539">
                  <c:v>289.5</c:v>
                </c:pt>
                <c:pt idx="540">
                  <c:v>290</c:v>
                </c:pt>
                <c:pt idx="541">
                  <c:v>290.5</c:v>
                </c:pt>
                <c:pt idx="542">
                  <c:v>291</c:v>
                </c:pt>
                <c:pt idx="543">
                  <c:v>291.5</c:v>
                </c:pt>
                <c:pt idx="544">
                  <c:v>292</c:v>
                </c:pt>
                <c:pt idx="545">
                  <c:v>292.5</c:v>
                </c:pt>
                <c:pt idx="546">
                  <c:v>293</c:v>
                </c:pt>
                <c:pt idx="547">
                  <c:v>293.5</c:v>
                </c:pt>
                <c:pt idx="548">
                  <c:v>294</c:v>
                </c:pt>
                <c:pt idx="549">
                  <c:v>294.5</c:v>
                </c:pt>
                <c:pt idx="550">
                  <c:v>295</c:v>
                </c:pt>
                <c:pt idx="551">
                  <c:v>295.5</c:v>
                </c:pt>
                <c:pt idx="552">
                  <c:v>296</c:v>
                </c:pt>
                <c:pt idx="553">
                  <c:v>296.5</c:v>
                </c:pt>
                <c:pt idx="554">
                  <c:v>297</c:v>
                </c:pt>
                <c:pt idx="555">
                  <c:v>297.5</c:v>
                </c:pt>
                <c:pt idx="556">
                  <c:v>298</c:v>
                </c:pt>
                <c:pt idx="557">
                  <c:v>298.5</c:v>
                </c:pt>
                <c:pt idx="558">
                  <c:v>299</c:v>
                </c:pt>
                <c:pt idx="559">
                  <c:v>299.5</c:v>
                </c:pt>
                <c:pt idx="560">
                  <c:v>300</c:v>
                </c:pt>
                <c:pt idx="561">
                  <c:v>300.5</c:v>
                </c:pt>
                <c:pt idx="562">
                  <c:v>301</c:v>
                </c:pt>
                <c:pt idx="563">
                  <c:v>301.5</c:v>
                </c:pt>
                <c:pt idx="564">
                  <c:v>302</c:v>
                </c:pt>
                <c:pt idx="565">
                  <c:v>302.5</c:v>
                </c:pt>
                <c:pt idx="566">
                  <c:v>303</c:v>
                </c:pt>
                <c:pt idx="567">
                  <c:v>303.5</c:v>
                </c:pt>
                <c:pt idx="568">
                  <c:v>304</c:v>
                </c:pt>
                <c:pt idx="569">
                  <c:v>304.5</c:v>
                </c:pt>
                <c:pt idx="570">
                  <c:v>305</c:v>
                </c:pt>
                <c:pt idx="571">
                  <c:v>305.5</c:v>
                </c:pt>
                <c:pt idx="572">
                  <c:v>306</c:v>
                </c:pt>
                <c:pt idx="573">
                  <c:v>306.5</c:v>
                </c:pt>
                <c:pt idx="574">
                  <c:v>307</c:v>
                </c:pt>
                <c:pt idx="575">
                  <c:v>307.5</c:v>
                </c:pt>
                <c:pt idx="576">
                  <c:v>308</c:v>
                </c:pt>
                <c:pt idx="577">
                  <c:v>308.5</c:v>
                </c:pt>
                <c:pt idx="578">
                  <c:v>309</c:v>
                </c:pt>
                <c:pt idx="579">
                  <c:v>309.5</c:v>
                </c:pt>
                <c:pt idx="580">
                  <c:v>310</c:v>
                </c:pt>
                <c:pt idx="581">
                  <c:v>310.5</c:v>
                </c:pt>
                <c:pt idx="582">
                  <c:v>311</c:v>
                </c:pt>
                <c:pt idx="583">
                  <c:v>311.5</c:v>
                </c:pt>
                <c:pt idx="584">
                  <c:v>312</c:v>
                </c:pt>
                <c:pt idx="585">
                  <c:v>312.5</c:v>
                </c:pt>
                <c:pt idx="586">
                  <c:v>313</c:v>
                </c:pt>
                <c:pt idx="587">
                  <c:v>313.5</c:v>
                </c:pt>
                <c:pt idx="588">
                  <c:v>314</c:v>
                </c:pt>
                <c:pt idx="589">
                  <c:v>314.5</c:v>
                </c:pt>
                <c:pt idx="590">
                  <c:v>315</c:v>
                </c:pt>
                <c:pt idx="591">
                  <c:v>315.5</c:v>
                </c:pt>
                <c:pt idx="592">
                  <c:v>316</c:v>
                </c:pt>
                <c:pt idx="593">
                  <c:v>316.5</c:v>
                </c:pt>
                <c:pt idx="594">
                  <c:v>317</c:v>
                </c:pt>
                <c:pt idx="595">
                  <c:v>317.5</c:v>
                </c:pt>
                <c:pt idx="596">
                  <c:v>318</c:v>
                </c:pt>
                <c:pt idx="597">
                  <c:v>318.5</c:v>
                </c:pt>
                <c:pt idx="598">
                  <c:v>319</c:v>
                </c:pt>
                <c:pt idx="599">
                  <c:v>319.5</c:v>
                </c:pt>
                <c:pt idx="600">
                  <c:v>320</c:v>
                </c:pt>
                <c:pt idx="601">
                  <c:v>320.5</c:v>
                </c:pt>
                <c:pt idx="602">
                  <c:v>321</c:v>
                </c:pt>
                <c:pt idx="603">
                  <c:v>321.5</c:v>
                </c:pt>
                <c:pt idx="604">
                  <c:v>322</c:v>
                </c:pt>
                <c:pt idx="605">
                  <c:v>322.5</c:v>
                </c:pt>
                <c:pt idx="606">
                  <c:v>323</c:v>
                </c:pt>
                <c:pt idx="607">
                  <c:v>323.5</c:v>
                </c:pt>
                <c:pt idx="608">
                  <c:v>324</c:v>
                </c:pt>
                <c:pt idx="609">
                  <c:v>324.5</c:v>
                </c:pt>
                <c:pt idx="610">
                  <c:v>325</c:v>
                </c:pt>
                <c:pt idx="611">
                  <c:v>325.5</c:v>
                </c:pt>
                <c:pt idx="612">
                  <c:v>326</c:v>
                </c:pt>
                <c:pt idx="613">
                  <c:v>326.5</c:v>
                </c:pt>
                <c:pt idx="614">
                  <c:v>327</c:v>
                </c:pt>
                <c:pt idx="615">
                  <c:v>327.5</c:v>
                </c:pt>
                <c:pt idx="616">
                  <c:v>328</c:v>
                </c:pt>
                <c:pt idx="617">
                  <c:v>328.5</c:v>
                </c:pt>
                <c:pt idx="618">
                  <c:v>329</c:v>
                </c:pt>
                <c:pt idx="619">
                  <c:v>329.5</c:v>
                </c:pt>
                <c:pt idx="620">
                  <c:v>330</c:v>
                </c:pt>
                <c:pt idx="621">
                  <c:v>330.5</c:v>
                </c:pt>
                <c:pt idx="622">
                  <c:v>331</c:v>
                </c:pt>
                <c:pt idx="623">
                  <c:v>331.5</c:v>
                </c:pt>
                <c:pt idx="624">
                  <c:v>332</c:v>
                </c:pt>
                <c:pt idx="625">
                  <c:v>332.5</c:v>
                </c:pt>
                <c:pt idx="626">
                  <c:v>333</c:v>
                </c:pt>
                <c:pt idx="627">
                  <c:v>333.5</c:v>
                </c:pt>
                <c:pt idx="628">
                  <c:v>334</c:v>
                </c:pt>
                <c:pt idx="629">
                  <c:v>334.5</c:v>
                </c:pt>
                <c:pt idx="630">
                  <c:v>335</c:v>
                </c:pt>
                <c:pt idx="631">
                  <c:v>335.5</c:v>
                </c:pt>
                <c:pt idx="632">
                  <c:v>336</c:v>
                </c:pt>
                <c:pt idx="633">
                  <c:v>336.5</c:v>
                </c:pt>
                <c:pt idx="634">
                  <c:v>337</c:v>
                </c:pt>
                <c:pt idx="635">
                  <c:v>337.5</c:v>
                </c:pt>
                <c:pt idx="636">
                  <c:v>338</c:v>
                </c:pt>
                <c:pt idx="637">
                  <c:v>338.5</c:v>
                </c:pt>
                <c:pt idx="638">
                  <c:v>339</c:v>
                </c:pt>
                <c:pt idx="639">
                  <c:v>339.5</c:v>
                </c:pt>
                <c:pt idx="640">
                  <c:v>340</c:v>
                </c:pt>
                <c:pt idx="641">
                  <c:v>340.5</c:v>
                </c:pt>
                <c:pt idx="642">
                  <c:v>341</c:v>
                </c:pt>
                <c:pt idx="643">
                  <c:v>341.5</c:v>
                </c:pt>
                <c:pt idx="644">
                  <c:v>342</c:v>
                </c:pt>
                <c:pt idx="645">
                  <c:v>342.5</c:v>
                </c:pt>
                <c:pt idx="646">
                  <c:v>343</c:v>
                </c:pt>
                <c:pt idx="647">
                  <c:v>343.5</c:v>
                </c:pt>
                <c:pt idx="648">
                  <c:v>344</c:v>
                </c:pt>
                <c:pt idx="649">
                  <c:v>344.5</c:v>
                </c:pt>
                <c:pt idx="650">
                  <c:v>345</c:v>
                </c:pt>
                <c:pt idx="651">
                  <c:v>345.5</c:v>
                </c:pt>
                <c:pt idx="652">
                  <c:v>346</c:v>
                </c:pt>
                <c:pt idx="653">
                  <c:v>346.5</c:v>
                </c:pt>
                <c:pt idx="654">
                  <c:v>347</c:v>
                </c:pt>
                <c:pt idx="655">
                  <c:v>347.5</c:v>
                </c:pt>
                <c:pt idx="656">
                  <c:v>348</c:v>
                </c:pt>
                <c:pt idx="657">
                  <c:v>348.5</c:v>
                </c:pt>
                <c:pt idx="658">
                  <c:v>349</c:v>
                </c:pt>
                <c:pt idx="659">
                  <c:v>349.5</c:v>
                </c:pt>
                <c:pt idx="660">
                  <c:v>350</c:v>
                </c:pt>
              </c:numCache>
            </c:numRef>
          </c:xVal>
          <c:yVal>
            <c:numRef>
              <c:f>'Vo確認(Vin(min))'!$H$30:$H$690</c:f>
              <c:numCache>
                <c:formatCode>General</c:formatCode>
                <c:ptCount val="661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12</c:v>
                </c:pt>
                <c:pt idx="23">
                  <c:v>12</c:v>
                </c:pt>
                <c:pt idx="24">
                  <c:v>12</c:v>
                </c:pt>
                <c:pt idx="25">
                  <c:v>12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12</c:v>
                </c:pt>
                <c:pt idx="30">
                  <c:v>12</c:v>
                </c:pt>
                <c:pt idx="31">
                  <c:v>12</c:v>
                </c:pt>
                <c:pt idx="32">
                  <c:v>12</c:v>
                </c:pt>
                <c:pt idx="33">
                  <c:v>12</c:v>
                </c:pt>
                <c:pt idx="34">
                  <c:v>12</c:v>
                </c:pt>
                <c:pt idx="35">
                  <c:v>12</c:v>
                </c:pt>
                <c:pt idx="36">
                  <c:v>12</c:v>
                </c:pt>
                <c:pt idx="37">
                  <c:v>12</c:v>
                </c:pt>
                <c:pt idx="38">
                  <c:v>12</c:v>
                </c:pt>
                <c:pt idx="39">
                  <c:v>12</c:v>
                </c:pt>
                <c:pt idx="40">
                  <c:v>12</c:v>
                </c:pt>
                <c:pt idx="41">
                  <c:v>12</c:v>
                </c:pt>
                <c:pt idx="42">
                  <c:v>12</c:v>
                </c:pt>
                <c:pt idx="43">
                  <c:v>12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  <c:pt idx="47">
                  <c:v>12</c:v>
                </c:pt>
                <c:pt idx="48">
                  <c:v>12</c:v>
                </c:pt>
                <c:pt idx="49">
                  <c:v>12</c:v>
                </c:pt>
                <c:pt idx="50">
                  <c:v>12</c:v>
                </c:pt>
                <c:pt idx="51">
                  <c:v>12</c:v>
                </c:pt>
                <c:pt idx="52">
                  <c:v>12</c:v>
                </c:pt>
                <c:pt idx="53">
                  <c:v>12</c:v>
                </c:pt>
                <c:pt idx="54">
                  <c:v>12</c:v>
                </c:pt>
                <c:pt idx="55">
                  <c:v>12</c:v>
                </c:pt>
                <c:pt idx="56">
                  <c:v>12</c:v>
                </c:pt>
                <c:pt idx="57">
                  <c:v>12</c:v>
                </c:pt>
                <c:pt idx="58">
                  <c:v>12</c:v>
                </c:pt>
                <c:pt idx="59">
                  <c:v>12</c:v>
                </c:pt>
                <c:pt idx="60">
                  <c:v>12</c:v>
                </c:pt>
                <c:pt idx="61">
                  <c:v>12</c:v>
                </c:pt>
                <c:pt idx="62">
                  <c:v>12</c:v>
                </c:pt>
                <c:pt idx="63">
                  <c:v>12</c:v>
                </c:pt>
                <c:pt idx="64">
                  <c:v>12</c:v>
                </c:pt>
                <c:pt idx="65">
                  <c:v>12</c:v>
                </c:pt>
                <c:pt idx="66">
                  <c:v>12</c:v>
                </c:pt>
                <c:pt idx="67">
                  <c:v>12</c:v>
                </c:pt>
                <c:pt idx="68">
                  <c:v>12</c:v>
                </c:pt>
                <c:pt idx="69">
                  <c:v>12</c:v>
                </c:pt>
                <c:pt idx="70">
                  <c:v>12</c:v>
                </c:pt>
                <c:pt idx="71">
                  <c:v>12</c:v>
                </c:pt>
                <c:pt idx="72">
                  <c:v>12</c:v>
                </c:pt>
                <c:pt idx="73">
                  <c:v>12</c:v>
                </c:pt>
                <c:pt idx="74">
                  <c:v>12</c:v>
                </c:pt>
                <c:pt idx="75">
                  <c:v>12</c:v>
                </c:pt>
                <c:pt idx="76">
                  <c:v>12</c:v>
                </c:pt>
                <c:pt idx="77">
                  <c:v>12</c:v>
                </c:pt>
                <c:pt idx="78">
                  <c:v>12</c:v>
                </c:pt>
                <c:pt idx="79">
                  <c:v>12</c:v>
                </c:pt>
                <c:pt idx="80">
                  <c:v>12</c:v>
                </c:pt>
                <c:pt idx="81">
                  <c:v>12</c:v>
                </c:pt>
                <c:pt idx="82">
                  <c:v>12</c:v>
                </c:pt>
                <c:pt idx="83">
                  <c:v>12</c:v>
                </c:pt>
                <c:pt idx="84">
                  <c:v>12</c:v>
                </c:pt>
                <c:pt idx="85">
                  <c:v>12</c:v>
                </c:pt>
                <c:pt idx="86">
                  <c:v>12</c:v>
                </c:pt>
                <c:pt idx="87">
                  <c:v>12</c:v>
                </c:pt>
                <c:pt idx="88">
                  <c:v>12</c:v>
                </c:pt>
                <c:pt idx="89">
                  <c:v>12</c:v>
                </c:pt>
                <c:pt idx="90">
                  <c:v>12</c:v>
                </c:pt>
                <c:pt idx="91">
                  <c:v>12</c:v>
                </c:pt>
                <c:pt idx="92">
                  <c:v>12</c:v>
                </c:pt>
                <c:pt idx="93">
                  <c:v>12</c:v>
                </c:pt>
                <c:pt idx="94">
                  <c:v>12</c:v>
                </c:pt>
                <c:pt idx="95">
                  <c:v>12</c:v>
                </c:pt>
                <c:pt idx="96">
                  <c:v>12</c:v>
                </c:pt>
                <c:pt idx="97">
                  <c:v>12</c:v>
                </c:pt>
                <c:pt idx="98">
                  <c:v>12</c:v>
                </c:pt>
                <c:pt idx="99">
                  <c:v>12</c:v>
                </c:pt>
                <c:pt idx="100">
                  <c:v>12</c:v>
                </c:pt>
                <c:pt idx="101">
                  <c:v>12</c:v>
                </c:pt>
                <c:pt idx="102">
                  <c:v>12</c:v>
                </c:pt>
                <c:pt idx="103">
                  <c:v>12</c:v>
                </c:pt>
                <c:pt idx="104">
                  <c:v>12</c:v>
                </c:pt>
                <c:pt idx="105">
                  <c:v>12</c:v>
                </c:pt>
                <c:pt idx="106">
                  <c:v>12</c:v>
                </c:pt>
                <c:pt idx="107">
                  <c:v>12</c:v>
                </c:pt>
                <c:pt idx="108">
                  <c:v>12</c:v>
                </c:pt>
                <c:pt idx="109">
                  <c:v>12</c:v>
                </c:pt>
                <c:pt idx="110">
                  <c:v>12</c:v>
                </c:pt>
                <c:pt idx="111">
                  <c:v>12</c:v>
                </c:pt>
                <c:pt idx="112">
                  <c:v>12</c:v>
                </c:pt>
                <c:pt idx="113">
                  <c:v>12</c:v>
                </c:pt>
                <c:pt idx="114">
                  <c:v>12</c:v>
                </c:pt>
                <c:pt idx="115">
                  <c:v>12</c:v>
                </c:pt>
                <c:pt idx="116">
                  <c:v>12</c:v>
                </c:pt>
                <c:pt idx="117">
                  <c:v>12</c:v>
                </c:pt>
                <c:pt idx="118">
                  <c:v>12</c:v>
                </c:pt>
                <c:pt idx="119">
                  <c:v>12</c:v>
                </c:pt>
                <c:pt idx="120">
                  <c:v>12</c:v>
                </c:pt>
                <c:pt idx="121">
                  <c:v>12</c:v>
                </c:pt>
                <c:pt idx="122">
                  <c:v>12</c:v>
                </c:pt>
                <c:pt idx="123">
                  <c:v>12</c:v>
                </c:pt>
                <c:pt idx="124">
                  <c:v>12</c:v>
                </c:pt>
                <c:pt idx="125">
                  <c:v>12</c:v>
                </c:pt>
                <c:pt idx="126">
                  <c:v>12</c:v>
                </c:pt>
                <c:pt idx="127">
                  <c:v>12</c:v>
                </c:pt>
                <c:pt idx="128">
                  <c:v>12</c:v>
                </c:pt>
                <c:pt idx="129">
                  <c:v>12</c:v>
                </c:pt>
                <c:pt idx="130">
                  <c:v>12</c:v>
                </c:pt>
                <c:pt idx="131">
                  <c:v>12</c:v>
                </c:pt>
                <c:pt idx="132">
                  <c:v>12</c:v>
                </c:pt>
                <c:pt idx="133">
                  <c:v>12</c:v>
                </c:pt>
                <c:pt idx="134">
                  <c:v>12</c:v>
                </c:pt>
                <c:pt idx="135">
                  <c:v>12</c:v>
                </c:pt>
                <c:pt idx="136">
                  <c:v>12</c:v>
                </c:pt>
                <c:pt idx="137">
                  <c:v>12</c:v>
                </c:pt>
                <c:pt idx="138">
                  <c:v>12</c:v>
                </c:pt>
                <c:pt idx="139">
                  <c:v>12</c:v>
                </c:pt>
                <c:pt idx="140">
                  <c:v>12</c:v>
                </c:pt>
                <c:pt idx="141">
                  <c:v>12</c:v>
                </c:pt>
                <c:pt idx="142">
                  <c:v>12</c:v>
                </c:pt>
                <c:pt idx="143">
                  <c:v>12</c:v>
                </c:pt>
                <c:pt idx="144">
                  <c:v>12</c:v>
                </c:pt>
                <c:pt idx="145">
                  <c:v>12</c:v>
                </c:pt>
                <c:pt idx="146">
                  <c:v>12</c:v>
                </c:pt>
                <c:pt idx="147">
                  <c:v>12</c:v>
                </c:pt>
                <c:pt idx="148">
                  <c:v>12</c:v>
                </c:pt>
                <c:pt idx="149">
                  <c:v>12</c:v>
                </c:pt>
                <c:pt idx="150">
                  <c:v>12</c:v>
                </c:pt>
                <c:pt idx="151">
                  <c:v>12</c:v>
                </c:pt>
                <c:pt idx="152">
                  <c:v>12</c:v>
                </c:pt>
                <c:pt idx="153">
                  <c:v>12</c:v>
                </c:pt>
                <c:pt idx="154">
                  <c:v>12</c:v>
                </c:pt>
                <c:pt idx="155">
                  <c:v>12</c:v>
                </c:pt>
                <c:pt idx="156">
                  <c:v>12</c:v>
                </c:pt>
                <c:pt idx="157">
                  <c:v>12</c:v>
                </c:pt>
                <c:pt idx="158">
                  <c:v>12</c:v>
                </c:pt>
                <c:pt idx="159">
                  <c:v>12</c:v>
                </c:pt>
                <c:pt idx="160">
                  <c:v>12</c:v>
                </c:pt>
                <c:pt idx="161">
                  <c:v>12</c:v>
                </c:pt>
                <c:pt idx="162">
                  <c:v>12</c:v>
                </c:pt>
                <c:pt idx="163">
                  <c:v>12</c:v>
                </c:pt>
                <c:pt idx="164">
                  <c:v>12</c:v>
                </c:pt>
                <c:pt idx="165">
                  <c:v>12</c:v>
                </c:pt>
                <c:pt idx="166">
                  <c:v>12</c:v>
                </c:pt>
                <c:pt idx="167">
                  <c:v>12</c:v>
                </c:pt>
                <c:pt idx="168">
                  <c:v>12</c:v>
                </c:pt>
                <c:pt idx="169">
                  <c:v>12</c:v>
                </c:pt>
                <c:pt idx="170">
                  <c:v>12</c:v>
                </c:pt>
                <c:pt idx="171">
                  <c:v>12</c:v>
                </c:pt>
                <c:pt idx="172">
                  <c:v>12</c:v>
                </c:pt>
                <c:pt idx="173">
                  <c:v>12</c:v>
                </c:pt>
                <c:pt idx="174">
                  <c:v>12</c:v>
                </c:pt>
                <c:pt idx="175">
                  <c:v>12</c:v>
                </c:pt>
                <c:pt idx="176">
                  <c:v>12</c:v>
                </c:pt>
                <c:pt idx="177">
                  <c:v>12</c:v>
                </c:pt>
                <c:pt idx="178">
                  <c:v>12</c:v>
                </c:pt>
                <c:pt idx="179">
                  <c:v>12</c:v>
                </c:pt>
                <c:pt idx="180">
                  <c:v>12</c:v>
                </c:pt>
                <c:pt idx="181">
                  <c:v>12</c:v>
                </c:pt>
                <c:pt idx="182">
                  <c:v>12</c:v>
                </c:pt>
                <c:pt idx="183">
                  <c:v>12</c:v>
                </c:pt>
                <c:pt idx="184">
                  <c:v>12</c:v>
                </c:pt>
                <c:pt idx="185">
                  <c:v>12</c:v>
                </c:pt>
                <c:pt idx="186">
                  <c:v>12</c:v>
                </c:pt>
                <c:pt idx="187">
                  <c:v>12</c:v>
                </c:pt>
                <c:pt idx="188">
                  <c:v>12</c:v>
                </c:pt>
                <c:pt idx="189">
                  <c:v>12</c:v>
                </c:pt>
                <c:pt idx="190">
                  <c:v>12</c:v>
                </c:pt>
                <c:pt idx="191">
                  <c:v>12</c:v>
                </c:pt>
                <c:pt idx="192">
                  <c:v>12</c:v>
                </c:pt>
                <c:pt idx="193">
                  <c:v>12</c:v>
                </c:pt>
                <c:pt idx="194">
                  <c:v>12</c:v>
                </c:pt>
                <c:pt idx="195">
                  <c:v>12</c:v>
                </c:pt>
                <c:pt idx="196">
                  <c:v>12</c:v>
                </c:pt>
                <c:pt idx="197">
                  <c:v>12</c:v>
                </c:pt>
                <c:pt idx="198">
                  <c:v>12</c:v>
                </c:pt>
                <c:pt idx="199">
                  <c:v>12</c:v>
                </c:pt>
                <c:pt idx="200">
                  <c:v>12</c:v>
                </c:pt>
                <c:pt idx="201">
                  <c:v>12</c:v>
                </c:pt>
                <c:pt idx="202">
                  <c:v>12</c:v>
                </c:pt>
                <c:pt idx="203">
                  <c:v>12</c:v>
                </c:pt>
                <c:pt idx="204">
                  <c:v>12</c:v>
                </c:pt>
                <c:pt idx="205">
                  <c:v>12</c:v>
                </c:pt>
                <c:pt idx="206">
                  <c:v>12</c:v>
                </c:pt>
                <c:pt idx="207">
                  <c:v>12</c:v>
                </c:pt>
                <c:pt idx="208">
                  <c:v>12</c:v>
                </c:pt>
                <c:pt idx="209">
                  <c:v>12</c:v>
                </c:pt>
                <c:pt idx="210">
                  <c:v>12</c:v>
                </c:pt>
                <c:pt idx="211">
                  <c:v>12</c:v>
                </c:pt>
                <c:pt idx="212">
                  <c:v>12</c:v>
                </c:pt>
                <c:pt idx="213">
                  <c:v>12</c:v>
                </c:pt>
                <c:pt idx="214">
                  <c:v>12</c:v>
                </c:pt>
                <c:pt idx="215">
                  <c:v>12</c:v>
                </c:pt>
                <c:pt idx="216">
                  <c:v>12</c:v>
                </c:pt>
                <c:pt idx="217">
                  <c:v>12</c:v>
                </c:pt>
                <c:pt idx="218">
                  <c:v>12</c:v>
                </c:pt>
                <c:pt idx="219">
                  <c:v>12</c:v>
                </c:pt>
                <c:pt idx="220">
                  <c:v>12</c:v>
                </c:pt>
                <c:pt idx="221">
                  <c:v>12</c:v>
                </c:pt>
                <c:pt idx="222">
                  <c:v>12</c:v>
                </c:pt>
                <c:pt idx="223">
                  <c:v>12</c:v>
                </c:pt>
                <c:pt idx="224">
                  <c:v>12</c:v>
                </c:pt>
                <c:pt idx="225">
                  <c:v>12</c:v>
                </c:pt>
                <c:pt idx="226">
                  <c:v>12</c:v>
                </c:pt>
                <c:pt idx="227">
                  <c:v>12</c:v>
                </c:pt>
                <c:pt idx="228">
                  <c:v>12</c:v>
                </c:pt>
                <c:pt idx="229">
                  <c:v>12</c:v>
                </c:pt>
                <c:pt idx="230">
                  <c:v>12</c:v>
                </c:pt>
                <c:pt idx="231">
                  <c:v>12</c:v>
                </c:pt>
                <c:pt idx="232">
                  <c:v>12</c:v>
                </c:pt>
                <c:pt idx="233">
                  <c:v>12</c:v>
                </c:pt>
                <c:pt idx="234">
                  <c:v>12</c:v>
                </c:pt>
                <c:pt idx="235">
                  <c:v>12</c:v>
                </c:pt>
                <c:pt idx="236">
                  <c:v>12</c:v>
                </c:pt>
                <c:pt idx="237">
                  <c:v>12</c:v>
                </c:pt>
                <c:pt idx="238">
                  <c:v>12</c:v>
                </c:pt>
                <c:pt idx="239">
                  <c:v>12</c:v>
                </c:pt>
                <c:pt idx="240">
                  <c:v>12</c:v>
                </c:pt>
                <c:pt idx="241">
                  <c:v>12</c:v>
                </c:pt>
                <c:pt idx="242">
                  <c:v>12</c:v>
                </c:pt>
                <c:pt idx="243">
                  <c:v>12</c:v>
                </c:pt>
                <c:pt idx="244">
                  <c:v>12</c:v>
                </c:pt>
                <c:pt idx="245">
                  <c:v>12</c:v>
                </c:pt>
                <c:pt idx="246">
                  <c:v>12</c:v>
                </c:pt>
                <c:pt idx="247">
                  <c:v>12</c:v>
                </c:pt>
                <c:pt idx="248">
                  <c:v>12</c:v>
                </c:pt>
                <c:pt idx="249">
                  <c:v>12</c:v>
                </c:pt>
                <c:pt idx="250">
                  <c:v>12</c:v>
                </c:pt>
                <c:pt idx="251">
                  <c:v>12</c:v>
                </c:pt>
                <c:pt idx="252">
                  <c:v>12</c:v>
                </c:pt>
                <c:pt idx="253">
                  <c:v>12</c:v>
                </c:pt>
                <c:pt idx="254">
                  <c:v>12</c:v>
                </c:pt>
                <c:pt idx="255">
                  <c:v>12</c:v>
                </c:pt>
                <c:pt idx="256">
                  <c:v>12</c:v>
                </c:pt>
                <c:pt idx="257">
                  <c:v>12</c:v>
                </c:pt>
                <c:pt idx="258">
                  <c:v>12</c:v>
                </c:pt>
                <c:pt idx="259">
                  <c:v>12</c:v>
                </c:pt>
                <c:pt idx="260">
                  <c:v>12</c:v>
                </c:pt>
                <c:pt idx="261">
                  <c:v>12</c:v>
                </c:pt>
                <c:pt idx="262">
                  <c:v>12</c:v>
                </c:pt>
                <c:pt idx="263">
                  <c:v>12</c:v>
                </c:pt>
                <c:pt idx="264">
                  <c:v>12</c:v>
                </c:pt>
                <c:pt idx="265">
                  <c:v>12</c:v>
                </c:pt>
                <c:pt idx="266">
                  <c:v>12</c:v>
                </c:pt>
                <c:pt idx="267">
                  <c:v>12</c:v>
                </c:pt>
                <c:pt idx="268">
                  <c:v>12</c:v>
                </c:pt>
                <c:pt idx="269">
                  <c:v>12</c:v>
                </c:pt>
                <c:pt idx="270">
                  <c:v>12</c:v>
                </c:pt>
                <c:pt idx="271">
                  <c:v>12</c:v>
                </c:pt>
                <c:pt idx="272">
                  <c:v>12</c:v>
                </c:pt>
                <c:pt idx="273">
                  <c:v>12</c:v>
                </c:pt>
                <c:pt idx="274">
                  <c:v>12</c:v>
                </c:pt>
                <c:pt idx="275">
                  <c:v>12</c:v>
                </c:pt>
                <c:pt idx="276">
                  <c:v>12</c:v>
                </c:pt>
                <c:pt idx="277">
                  <c:v>12</c:v>
                </c:pt>
                <c:pt idx="278">
                  <c:v>12</c:v>
                </c:pt>
                <c:pt idx="279">
                  <c:v>12</c:v>
                </c:pt>
                <c:pt idx="280">
                  <c:v>12</c:v>
                </c:pt>
                <c:pt idx="281">
                  <c:v>12</c:v>
                </c:pt>
                <c:pt idx="282">
                  <c:v>12</c:v>
                </c:pt>
                <c:pt idx="283">
                  <c:v>12</c:v>
                </c:pt>
                <c:pt idx="284">
                  <c:v>12</c:v>
                </c:pt>
                <c:pt idx="285">
                  <c:v>12</c:v>
                </c:pt>
                <c:pt idx="286">
                  <c:v>12</c:v>
                </c:pt>
                <c:pt idx="287">
                  <c:v>12</c:v>
                </c:pt>
                <c:pt idx="288">
                  <c:v>12</c:v>
                </c:pt>
                <c:pt idx="289">
                  <c:v>12</c:v>
                </c:pt>
                <c:pt idx="290">
                  <c:v>12</c:v>
                </c:pt>
                <c:pt idx="291">
                  <c:v>12</c:v>
                </c:pt>
                <c:pt idx="292">
                  <c:v>12</c:v>
                </c:pt>
                <c:pt idx="293">
                  <c:v>12</c:v>
                </c:pt>
                <c:pt idx="294">
                  <c:v>12</c:v>
                </c:pt>
                <c:pt idx="295">
                  <c:v>12</c:v>
                </c:pt>
                <c:pt idx="296">
                  <c:v>12</c:v>
                </c:pt>
                <c:pt idx="297">
                  <c:v>12</c:v>
                </c:pt>
                <c:pt idx="298">
                  <c:v>12</c:v>
                </c:pt>
                <c:pt idx="299">
                  <c:v>12</c:v>
                </c:pt>
                <c:pt idx="300">
                  <c:v>12</c:v>
                </c:pt>
                <c:pt idx="301">
                  <c:v>12</c:v>
                </c:pt>
                <c:pt idx="302">
                  <c:v>12</c:v>
                </c:pt>
                <c:pt idx="303">
                  <c:v>12</c:v>
                </c:pt>
                <c:pt idx="304">
                  <c:v>12</c:v>
                </c:pt>
                <c:pt idx="305">
                  <c:v>12</c:v>
                </c:pt>
                <c:pt idx="306">
                  <c:v>12</c:v>
                </c:pt>
                <c:pt idx="307">
                  <c:v>12</c:v>
                </c:pt>
                <c:pt idx="308">
                  <c:v>12</c:v>
                </c:pt>
                <c:pt idx="309">
                  <c:v>12</c:v>
                </c:pt>
                <c:pt idx="310">
                  <c:v>12</c:v>
                </c:pt>
                <c:pt idx="311">
                  <c:v>12</c:v>
                </c:pt>
                <c:pt idx="312">
                  <c:v>12</c:v>
                </c:pt>
                <c:pt idx="313">
                  <c:v>12</c:v>
                </c:pt>
                <c:pt idx="314">
                  <c:v>12</c:v>
                </c:pt>
                <c:pt idx="315">
                  <c:v>12</c:v>
                </c:pt>
                <c:pt idx="316">
                  <c:v>12</c:v>
                </c:pt>
                <c:pt idx="317">
                  <c:v>12</c:v>
                </c:pt>
                <c:pt idx="318">
                  <c:v>12</c:v>
                </c:pt>
                <c:pt idx="319">
                  <c:v>12</c:v>
                </c:pt>
                <c:pt idx="320">
                  <c:v>12</c:v>
                </c:pt>
                <c:pt idx="321">
                  <c:v>12</c:v>
                </c:pt>
                <c:pt idx="322">
                  <c:v>12</c:v>
                </c:pt>
                <c:pt idx="323">
                  <c:v>12</c:v>
                </c:pt>
                <c:pt idx="324">
                  <c:v>12</c:v>
                </c:pt>
                <c:pt idx="325">
                  <c:v>12</c:v>
                </c:pt>
                <c:pt idx="326">
                  <c:v>12</c:v>
                </c:pt>
                <c:pt idx="327">
                  <c:v>12</c:v>
                </c:pt>
                <c:pt idx="328">
                  <c:v>12</c:v>
                </c:pt>
                <c:pt idx="329">
                  <c:v>12</c:v>
                </c:pt>
                <c:pt idx="330">
                  <c:v>12</c:v>
                </c:pt>
                <c:pt idx="331">
                  <c:v>12</c:v>
                </c:pt>
                <c:pt idx="332">
                  <c:v>12</c:v>
                </c:pt>
                <c:pt idx="333">
                  <c:v>12</c:v>
                </c:pt>
                <c:pt idx="334">
                  <c:v>12</c:v>
                </c:pt>
                <c:pt idx="335">
                  <c:v>12</c:v>
                </c:pt>
                <c:pt idx="336">
                  <c:v>12</c:v>
                </c:pt>
                <c:pt idx="337">
                  <c:v>12</c:v>
                </c:pt>
                <c:pt idx="338">
                  <c:v>12</c:v>
                </c:pt>
                <c:pt idx="339">
                  <c:v>12</c:v>
                </c:pt>
                <c:pt idx="340">
                  <c:v>12</c:v>
                </c:pt>
                <c:pt idx="341">
                  <c:v>12</c:v>
                </c:pt>
                <c:pt idx="342">
                  <c:v>12</c:v>
                </c:pt>
                <c:pt idx="343">
                  <c:v>12</c:v>
                </c:pt>
                <c:pt idx="344">
                  <c:v>12</c:v>
                </c:pt>
                <c:pt idx="345">
                  <c:v>12</c:v>
                </c:pt>
                <c:pt idx="346">
                  <c:v>12</c:v>
                </c:pt>
                <c:pt idx="347">
                  <c:v>12</c:v>
                </c:pt>
                <c:pt idx="348">
                  <c:v>12</c:v>
                </c:pt>
                <c:pt idx="349">
                  <c:v>12</c:v>
                </c:pt>
                <c:pt idx="350">
                  <c:v>12</c:v>
                </c:pt>
                <c:pt idx="351">
                  <c:v>12</c:v>
                </c:pt>
                <c:pt idx="352">
                  <c:v>12</c:v>
                </c:pt>
                <c:pt idx="353">
                  <c:v>12</c:v>
                </c:pt>
                <c:pt idx="354">
                  <c:v>12</c:v>
                </c:pt>
                <c:pt idx="355">
                  <c:v>12</c:v>
                </c:pt>
                <c:pt idx="356">
                  <c:v>12</c:v>
                </c:pt>
                <c:pt idx="357">
                  <c:v>12</c:v>
                </c:pt>
                <c:pt idx="358">
                  <c:v>12</c:v>
                </c:pt>
                <c:pt idx="359">
                  <c:v>12</c:v>
                </c:pt>
                <c:pt idx="360">
                  <c:v>12</c:v>
                </c:pt>
                <c:pt idx="361">
                  <c:v>12</c:v>
                </c:pt>
                <c:pt idx="362">
                  <c:v>12</c:v>
                </c:pt>
                <c:pt idx="363">
                  <c:v>12</c:v>
                </c:pt>
                <c:pt idx="364">
                  <c:v>12</c:v>
                </c:pt>
                <c:pt idx="365">
                  <c:v>12</c:v>
                </c:pt>
                <c:pt idx="366">
                  <c:v>12</c:v>
                </c:pt>
                <c:pt idx="367">
                  <c:v>12</c:v>
                </c:pt>
                <c:pt idx="368">
                  <c:v>12</c:v>
                </c:pt>
                <c:pt idx="369">
                  <c:v>12</c:v>
                </c:pt>
                <c:pt idx="370">
                  <c:v>12</c:v>
                </c:pt>
                <c:pt idx="371">
                  <c:v>12</c:v>
                </c:pt>
                <c:pt idx="372">
                  <c:v>12</c:v>
                </c:pt>
                <c:pt idx="373">
                  <c:v>12</c:v>
                </c:pt>
                <c:pt idx="374">
                  <c:v>12</c:v>
                </c:pt>
                <c:pt idx="375">
                  <c:v>12</c:v>
                </c:pt>
                <c:pt idx="376">
                  <c:v>12</c:v>
                </c:pt>
                <c:pt idx="377">
                  <c:v>12</c:v>
                </c:pt>
                <c:pt idx="378">
                  <c:v>12</c:v>
                </c:pt>
                <c:pt idx="379">
                  <c:v>12</c:v>
                </c:pt>
                <c:pt idx="380">
                  <c:v>12</c:v>
                </c:pt>
                <c:pt idx="381">
                  <c:v>12</c:v>
                </c:pt>
                <c:pt idx="382">
                  <c:v>12</c:v>
                </c:pt>
                <c:pt idx="383">
                  <c:v>12</c:v>
                </c:pt>
                <c:pt idx="384">
                  <c:v>12</c:v>
                </c:pt>
                <c:pt idx="385">
                  <c:v>12</c:v>
                </c:pt>
                <c:pt idx="386">
                  <c:v>12</c:v>
                </c:pt>
                <c:pt idx="387">
                  <c:v>12</c:v>
                </c:pt>
                <c:pt idx="388">
                  <c:v>12</c:v>
                </c:pt>
                <c:pt idx="389">
                  <c:v>12</c:v>
                </c:pt>
                <c:pt idx="390">
                  <c:v>12</c:v>
                </c:pt>
                <c:pt idx="391">
                  <c:v>12</c:v>
                </c:pt>
                <c:pt idx="392">
                  <c:v>12</c:v>
                </c:pt>
                <c:pt idx="393">
                  <c:v>12</c:v>
                </c:pt>
                <c:pt idx="394">
                  <c:v>12</c:v>
                </c:pt>
                <c:pt idx="395">
                  <c:v>12</c:v>
                </c:pt>
                <c:pt idx="396">
                  <c:v>12</c:v>
                </c:pt>
                <c:pt idx="397">
                  <c:v>12</c:v>
                </c:pt>
                <c:pt idx="398">
                  <c:v>12</c:v>
                </c:pt>
                <c:pt idx="399">
                  <c:v>12</c:v>
                </c:pt>
                <c:pt idx="400">
                  <c:v>12</c:v>
                </c:pt>
                <c:pt idx="401">
                  <c:v>12</c:v>
                </c:pt>
                <c:pt idx="402">
                  <c:v>12</c:v>
                </c:pt>
                <c:pt idx="403">
                  <c:v>12</c:v>
                </c:pt>
                <c:pt idx="404">
                  <c:v>12</c:v>
                </c:pt>
                <c:pt idx="405">
                  <c:v>12</c:v>
                </c:pt>
                <c:pt idx="406">
                  <c:v>12</c:v>
                </c:pt>
                <c:pt idx="407">
                  <c:v>12</c:v>
                </c:pt>
                <c:pt idx="408">
                  <c:v>12</c:v>
                </c:pt>
                <c:pt idx="409">
                  <c:v>12</c:v>
                </c:pt>
                <c:pt idx="410">
                  <c:v>12</c:v>
                </c:pt>
                <c:pt idx="411">
                  <c:v>12</c:v>
                </c:pt>
                <c:pt idx="412">
                  <c:v>12</c:v>
                </c:pt>
                <c:pt idx="413">
                  <c:v>12</c:v>
                </c:pt>
                <c:pt idx="414">
                  <c:v>12</c:v>
                </c:pt>
                <c:pt idx="415">
                  <c:v>12</c:v>
                </c:pt>
                <c:pt idx="416">
                  <c:v>12</c:v>
                </c:pt>
                <c:pt idx="417">
                  <c:v>12</c:v>
                </c:pt>
                <c:pt idx="418">
                  <c:v>12</c:v>
                </c:pt>
                <c:pt idx="419">
                  <c:v>12</c:v>
                </c:pt>
                <c:pt idx="420">
                  <c:v>12</c:v>
                </c:pt>
                <c:pt idx="421">
                  <c:v>12</c:v>
                </c:pt>
                <c:pt idx="422">
                  <c:v>12</c:v>
                </c:pt>
                <c:pt idx="423">
                  <c:v>12</c:v>
                </c:pt>
                <c:pt idx="424">
                  <c:v>12</c:v>
                </c:pt>
                <c:pt idx="425">
                  <c:v>12</c:v>
                </c:pt>
                <c:pt idx="426">
                  <c:v>12</c:v>
                </c:pt>
                <c:pt idx="427">
                  <c:v>12</c:v>
                </c:pt>
                <c:pt idx="428">
                  <c:v>12</c:v>
                </c:pt>
                <c:pt idx="429">
                  <c:v>12</c:v>
                </c:pt>
                <c:pt idx="430">
                  <c:v>12</c:v>
                </c:pt>
                <c:pt idx="431">
                  <c:v>12</c:v>
                </c:pt>
                <c:pt idx="432">
                  <c:v>12</c:v>
                </c:pt>
                <c:pt idx="433">
                  <c:v>12</c:v>
                </c:pt>
                <c:pt idx="434">
                  <c:v>12</c:v>
                </c:pt>
                <c:pt idx="435">
                  <c:v>12</c:v>
                </c:pt>
                <c:pt idx="436">
                  <c:v>12</c:v>
                </c:pt>
                <c:pt idx="437">
                  <c:v>12</c:v>
                </c:pt>
                <c:pt idx="438">
                  <c:v>12</c:v>
                </c:pt>
                <c:pt idx="439">
                  <c:v>12</c:v>
                </c:pt>
                <c:pt idx="440">
                  <c:v>12</c:v>
                </c:pt>
                <c:pt idx="441">
                  <c:v>12</c:v>
                </c:pt>
                <c:pt idx="442">
                  <c:v>12</c:v>
                </c:pt>
                <c:pt idx="443">
                  <c:v>12</c:v>
                </c:pt>
                <c:pt idx="444">
                  <c:v>12</c:v>
                </c:pt>
                <c:pt idx="445">
                  <c:v>12</c:v>
                </c:pt>
                <c:pt idx="446">
                  <c:v>12</c:v>
                </c:pt>
                <c:pt idx="447">
                  <c:v>12</c:v>
                </c:pt>
                <c:pt idx="448">
                  <c:v>12</c:v>
                </c:pt>
                <c:pt idx="449">
                  <c:v>12</c:v>
                </c:pt>
                <c:pt idx="450">
                  <c:v>12</c:v>
                </c:pt>
                <c:pt idx="451">
                  <c:v>12</c:v>
                </c:pt>
                <c:pt idx="452">
                  <c:v>12</c:v>
                </c:pt>
                <c:pt idx="453">
                  <c:v>12</c:v>
                </c:pt>
                <c:pt idx="454">
                  <c:v>12</c:v>
                </c:pt>
                <c:pt idx="455">
                  <c:v>12</c:v>
                </c:pt>
                <c:pt idx="456">
                  <c:v>12</c:v>
                </c:pt>
                <c:pt idx="457">
                  <c:v>12</c:v>
                </c:pt>
                <c:pt idx="458">
                  <c:v>12</c:v>
                </c:pt>
                <c:pt idx="459">
                  <c:v>12</c:v>
                </c:pt>
                <c:pt idx="460">
                  <c:v>12</c:v>
                </c:pt>
                <c:pt idx="461">
                  <c:v>12</c:v>
                </c:pt>
                <c:pt idx="462">
                  <c:v>12</c:v>
                </c:pt>
                <c:pt idx="463">
                  <c:v>12</c:v>
                </c:pt>
                <c:pt idx="464">
                  <c:v>12</c:v>
                </c:pt>
                <c:pt idx="465">
                  <c:v>12</c:v>
                </c:pt>
                <c:pt idx="466">
                  <c:v>12</c:v>
                </c:pt>
                <c:pt idx="467">
                  <c:v>12</c:v>
                </c:pt>
                <c:pt idx="468">
                  <c:v>12</c:v>
                </c:pt>
                <c:pt idx="469">
                  <c:v>12</c:v>
                </c:pt>
                <c:pt idx="470">
                  <c:v>12</c:v>
                </c:pt>
                <c:pt idx="471">
                  <c:v>12</c:v>
                </c:pt>
                <c:pt idx="472">
                  <c:v>12</c:v>
                </c:pt>
                <c:pt idx="473">
                  <c:v>12</c:v>
                </c:pt>
                <c:pt idx="474">
                  <c:v>12</c:v>
                </c:pt>
                <c:pt idx="475">
                  <c:v>12</c:v>
                </c:pt>
                <c:pt idx="476">
                  <c:v>12</c:v>
                </c:pt>
                <c:pt idx="477">
                  <c:v>12</c:v>
                </c:pt>
                <c:pt idx="478">
                  <c:v>12</c:v>
                </c:pt>
                <c:pt idx="479">
                  <c:v>12</c:v>
                </c:pt>
                <c:pt idx="480">
                  <c:v>12</c:v>
                </c:pt>
                <c:pt idx="481">
                  <c:v>12</c:v>
                </c:pt>
                <c:pt idx="482">
                  <c:v>12</c:v>
                </c:pt>
                <c:pt idx="483">
                  <c:v>12</c:v>
                </c:pt>
                <c:pt idx="484">
                  <c:v>12</c:v>
                </c:pt>
                <c:pt idx="485">
                  <c:v>12</c:v>
                </c:pt>
                <c:pt idx="486">
                  <c:v>12</c:v>
                </c:pt>
                <c:pt idx="487">
                  <c:v>12</c:v>
                </c:pt>
                <c:pt idx="488">
                  <c:v>12</c:v>
                </c:pt>
                <c:pt idx="489">
                  <c:v>12</c:v>
                </c:pt>
                <c:pt idx="490">
                  <c:v>12</c:v>
                </c:pt>
                <c:pt idx="491">
                  <c:v>12</c:v>
                </c:pt>
                <c:pt idx="492">
                  <c:v>12</c:v>
                </c:pt>
                <c:pt idx="493">
                  <c:v>12</c:v>
                </c:pt>
                <c:pt idx="494">
                  <c:v>12</c:v>
                </c:pt>
                <c:pt idx="495">
                  <c:v>12</c:v>
                </c:pt>
                <c:pt idx="496">
                  <c:v>12</c:v>
                </c:pt>
                <c:pt idx="497">
                  <c:v>12</c:v>
                </c:pt>
                <c:pt idx="498">
                  <c:v>12</c:v>
                </c:pt>
                <c:pt idx="499">
                  <c:v>12</c:v>
                </c:pt>
                <c:pt idx="500">
                  <c:v>12</c:v>
                </c:pt>
                <c:pt idx="501">
                  <c:v>12</c:v>
                </c:pt>
                <c:pt idx="502">
                  <c:v>12</c:v>
                </c:pt>
                <c:pt idx="503">
                  <c:v>12</c:v>
                </c:pt>
                <c:pt idx="504">
                  <c:v>12</c:v>
                </c:pt>
                <c:pt idx="505">
                  <c:v>12</c:v>
                </c:pt>
                <c:pt idx="506">
                  <c:v>12</c:v>
                </c:pt>
                <c:pt idx="507">
                  <c:v>12</c:v>
                </c:pt>
                <c:pt idx="508">
                  <c:v>12</c:v>
                </c:pt>
                <c:pt idx="509">
                  <c:v>12</c:v>
                </c:pt>
                <c:pt idx="510">
                  <c:v>12</c:v>
                </c:pt>
                <c:pt idx="511">
                  <c:v>12</c:v>
                </c:pt>
                <c:pt idx="512">
                  <c:v>12</c:v>
                </c:pt>
                <c:pt idx="513">
                  <c:v>12</c:v>
                </c:pt>
                <c:pt idx="514">
                  <c:v>12</c:v>
                </c:pt>
                <c:pt idx="515">
                  <c:v>12</c:v>
                </c:pt>
                <c:pt idx="516">
                  <c:v>12</c:v>
                </c:pt>
                <c:pt idx="517">
                  <c:v>12</c:v>
                </c:pt>
                <c:pt idx="518">
                  <c:v>12</c:v>
                </c:pt>
                <c:pt idx="519">
                  <c:v>12</c:v>
                </c:pt>
                <c:pt idx="520">
                  <c:v>12</c:v>
                </c:pt>
                <c:pt idx="521">
                  <c:v>12</c:v>
                </c:pt>
                <c:pt idx="522">
                  <c:v>12</c:v>
                </c:pt>
                <c:pt idx="523">
                  <c:v>12</c:v>
                </c:pt>
                <c:pt idx="524">
                  <c:v>12</c:v>
                </c:pt>
                <c:pt idx="525">
                  <c:v>12</c:v>
                </c:pt>
                <c:pt idx="526">
                  <c:v>12</c:v>
                </c:pt>
                <c:pt idx="527">
                  <c:v>12</c:v>
                </c:pt>
                <c:pt idx="528">
                  <c:v>12</c:v>
                </c:pt>
                <c:pt idx="529">
                  <c:v>12</c:v>
                </c:pt>
                <c:pt idx="530">
                  <c:v>12</c:v>
                </c:pt>
                <c:pt idx="531">
                  <c:v>12</c:v>
                </c:pt>
                <c:pt idx="532">
                  <c:v>12</c:v>
                </c:pt>
                <c:pt idx="533">
                  <c:v>12</c:v>
                </c:pt>
                <c:pt idx="534">
                  <c:v>12</c:v>
                </c:pt>
                <c:pt idx="535">
                  <c:v>12</c:v>
                </c:pt>
                <c:pt idx="536">
                  <c:v>12</c:v>
                </c:pt>
                <c:pt idx="537">
                  <c:v>12</c:v>
                </c:pt>
                <c:pt idx="538">
                  <c:v>12</c:v>
                </c:pt>
                <c:pt idx="539">
                  <c:v>12</c:v>
                </c:pt>
                <c:pt idx="540">
                  <c:v>12</c:v>
                </c:pt>
                <c:pt idx="541">
                  <c:v>12</c:v>
                </c:pt>
                <c:pt idx="542">
                  <c:v>12</c:v>
                </c:pt>
                <c:pt idx="543">
                  <c:v>12</c:v>
                </c:pt>
                <c:pt idx="544">
                  <c:v>12</c:v>
                </c:pt>
                <c:pt idx="545">
                  <c:v>12</c:v>
                </c:pt>
                <c:pt idx="546">
                  <c:v>12</c:v>
                </c:pt>
                <c:pt idx="547">
                  <c:v>12</c:v>
                </c:pt>
                <c:pt idx="548">
                  <c:v>12</c:v>
                </c:pt>
                <c:pt idx="549">
                  <c:v>12</c:v>
                </c:pt>
                <c:pt idx="550">
                  <c:v>12</c:v>
                </c:pt>
                <c:pt idx="551">
                  <c:v>12</c:v>
                </c:pt>
                <c:pt idx="552">
                  <c:v>12</c:v>
                </c:pt>
                <c:pt idx="553">
                  <c:v>12</c:v>
                </c:pt>
                <c:pt idx="554">
                  <c:v>12</c:v>
                </c:pt>
                <c:pt idx="555">
                  <c:v>12</c:v>
                </c:pt>
                <c:pt idx="556">
                  <c:v>12</c:v>
                </c:pt>
                <c:pt idx="557">
                  <c:v>12</c:v>
                </c:pt>
                <c:pt idx="558">
                  <c:v>12</c:v>
                </c:pt>
                <c:pt idx="559">
                  <c:v>12</c:v>
                </c:pt>
                <c:pt idx="560">
                  <c:v>12</c:v>
                </c:pt>
                <c:pt idx="561">
                  <c:v>12</c:v>
                </c:pt>
                <c:pt idx="562">
                  <c:v>12</c:v>
                </c:pt>
                <c:pt idx="563">
                  <c:v>12</c:v>
                </c:pt>
                <c:pt idx="564">
                  <c:v>12</c:v>
                </c:pt>
                <c:pt idx="565">
                  <c:v>12</c:v>
                </c:pt>
                <c:pt idx="566">
                  <c:v>12</c:v>
                </c:pt>
                <c:pt idx="567">
                  <c:v>12</c:v>
                </c:pt>
                <c:pt idx="568">
                  <c:v>12</c:v>
                </c:pt>
                <c:pt idx="569">
                  <c:v>12</c:v>
                </c:pt>
                <c:pt idx="570">
                  <c:v>12</c:v>
                </c:pt>
                <c:pt idx="571">
                  <c:v>12</c:v>
                </c:pt>
                <c:pt idx="572">
                  <c:v>12</c:v>
                </c:pt>
                <c:pt idx="573">
                  <c:v>12</c:v>
                </c:pt>
                <c:pt idx="574">
                  <c:v>12</c:v>
                </c:pt>
                <c:pt idx="575">
                  <c:v>12</c:v>
                </c:pt>
                <c:pt idx="576">
                  <c:v>12</c:v>
                </c:pt>
                <c:pt idx="577">
                  <c:v>12</c:v>
                </c:pt>
                <c:pt idx="578">
                  <c:v>12</c:v>
                </c:pt>
                <c:pt idx="579">
                  <c:v>12</c:v>
                </c:pt>
                <c:pt idx="580">
                  <c:v>12</c:v>
                </c:pt>
                <c:pt idx="581">
                  <c:v>12</c:v>
                </c:pt>
                <c:pt idx="582">
                  <c:v>12</c:v>
                </c:pt>
                <c:pt idx="583">
                  <c:v>12</c:v>
                </c:pt>
                <c:pt idx="584">
                  <c:v>12</c:v>
                </c:pt>
                <c:pt idx="585">
                  <c:v>12</c:v>
                </c:pt>
                <c:pt idx="586">
                  <c:v>12</c:v>
                </c:pt>
                <c:pt idx="587">
                  <c:v>12</c:v>
                </c:pt>
                <c:pt idx="588">
                  <c:v>12</c:v>
                </c:pt>
                <c:pt idx="589">
                  <c:v>12</c:v>
                </c:pt>
                <c:pt idx="590">
                  <c:v>12</c:v>
                </c:pt>
                <c:pt idx="591">
                  <c:v>12</c:v>
                </c:pt>
                <c:pt idx="592">
                  <c:v>12</c:v>
                </c:pt>
                <c:pt idx="593">
                  <c:v>12</c:v>
                </c:pt>
                <c:pt idx="594">
                  <c:v>12</c:v>
                </c:pt>
                <c:pt idx="595">
                  <c:v>12</c:v>
                </c:pt>
                <c:pt idx="596">
                  <c:v>12</c:v>
                </c:pt>
                <c:pt idx="597">
                  <c:v>12</c:v>
                </c:pt>
                <c:pt idx="598">
                  <c:v>12</c:v>
                </c:pt>
                <c:pt idx="599">
                  <c:v>12</c:v>
                </c:pt>
                <c:pt idx="600">
                  <c:v>12</c:v>
                </c:pt>
                <c:pt idx="601">
                  <c:v>12</c:v>
                </c:pt>
                <c:pt idx="602">
                  <c:v>12</c:v>
                </c:pt>
                <c:pt idx="603">
                  <c:v>12</c:v>
                </c:pt>
                <c:pt idx="604">
                  <c:v>12</c:v>
                </c:pt>
                <c:pt idx="605">
                  <c:v>12</c:v>
                </c:pt>
                <c:pt idx="606">
                  <c:v>12</c:v>
                </c:pt>
                <c:pt idx="607">
                  <c:v>12</c:v>
                </c:pt>
                <c:pt idx="608">
                  <c:v>12</c:v>
                </c:pt>
                <c:pt idx="609">
                  <c:v>12</c:v>
                </c:pt>
                <c:pt idx="610">
                  <c:v>12</c:v>
                </c:pt>
                <c:pt idx="611">
                  <c:v>12</c:v>
                </c:pt>
                <c:pt idx="612">
                  <c:v>12</c:v>
                </c:pt>
                <c:pt idx="613">
                  <c:v>12</c:v>
                </c:pt>
                <c:pt idx="614">
                  <c:v>12</c:v>
                </c:pt>
                <c:pt idx="615">
                  <c:v>12</c:v>
                </c:pt>
                <c:pt idx="616">
                  <c:v>12</c:v>
                </c:pt>
                <c:pt idx="617">
                  <c:v>12</c:v>
                </c:pt>
                <c:pt idx="618">
                  <c:v>12</c:v>
                </c:pt>
                <c:pt idx="619">
                  <c:v>12</c:v>
                </c:pt>
                <c:pt idx="620">
                  <c:v>12</c:v>
                </c:pt>
                <c:pt idx="621">
                  <c:v>12</c:v>
                </c:pt>
                <c:pt idx="622">
                  <c:v>12</c:v>
                </c:pt>
                <c:pt idx="623">
                  <c:v>12</c:v>
                </c:pt>
                <c:pt idx="624">
                  <c:v>12</c:v>
                </c:pt>
                <c:pt idx="625">
                  <c:v>12</c:v>
                </c:pt>
                <c:pt idx="626">
                  <c:v>12</c:v>
                </c:pt>
                <c:pt idx="627">
                  <c:v>12</c:v>
                </c:pt>
                <c:pt idx="628">
                  <c:v>12</c:v>
                </c:pt>
                <c:pt idx="629">
                  <c:v>12</c:v>
                </c:pt>
                <c:pt idx="630">
                  <c:v>12</c:v>
                </c:pt>
                <c:pt idx="631">
                  <c:v>12</c:v>
                </c:pt>
                <c:pt idx="632">
                  <c:v>12</c:v>
                </c:pt>
                <c:pt idx="633">
                  <c:v>12</c:v>
                </c:pt>
                <c:pt idx="634">
                  <c:v>12</c:v>
                </c:pt>
                <c:pt idx="635">
                  <c:v>12</c:v>
                </c:pt>
                <c:pt idx="636">
                  <c:v>12</c:v>
                </c:pt>
                <c:pt idx="637">
                  <c:v>12</c:v>
                </c:pt>
                <c:pt idx="638">
                  <c:v>12</c:v>
                </c:pt>
                <c:pt idx="639">
                  <c:v>12</c:v>
                </c:pt>
                <c:pt idx="640">
                  <c:v>12</c:v>
                </c:pt>
                <c:pt idx="641">
                  <c:v>12</c:v>
                </c:pt>
                <c:pt idx="642">
                  <c:v>12</c:v>
                </c:pt>
                <c:pt idx="643">
                  <c:v>12</c:v>
                </c:pt>
                <c:pt idx="644">
                  <c:v>12</c:v>
                </c:pt>
                <c:pt idx="645">
                  <c:v>12</c:v>
                </c:pt>
                <c:pt idx="646">
                  <c:v>12</c:v>
                </c:pt>
                <c:pt idx="647">
                  <c:v>12</c:v>
                </c:pt>
                <c:pt idx="648">
                  <c:v>12</c:v>
                </c:pt>
                <c:pt idx="649">
                  <c:v>12</c:v>
                </c:pt>
                <c:pt idx="650">
                  <c:v>12</c:v>
                </c:pt>
                <c:pt idx="651">
                  <c:v>12</c:v>
                </c:pt>
                <c:pt idx="652">
                  <c:v>12</c:v>
                </c:pt>
                <c:pt idx="653">
                  <c:v>12</c:v>
                </c:pt>
                <c:pt idx="654">
                  <c:v>12</c:v>
                </c:pt>
                <c:pt idx="655">
                  <c:v>12</c:v>
                </c:pt>
                <c:pt idx="656">
                  <c:v>12</c:v>
                </c:pt>
                <c:pt idx="657">
                  <c:v>12</c:v>
                </c:pt>
                <c:pt idx="658">
                  <c:v>12</c:v>
                </c:pt>
                <c:pt idx="659">
                  <c:v>12</c:v>
                </c:pt>
                <c:pt idx="660">
                  <c:v>12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9392136"/>
        <c:axId val="379392528"/>
      </c:scatterChart>
      <c:valAx>
        <c:axId val="3793921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9392528"/>
        <c:crosses val="autoZero"/>
        <c:crossBetween val="midCat"/>
      </c:valAx>
      <c:valAx>
        <c:axId val="3793925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93921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01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egendEntry>
        <c:idx val="1"/>
        <c:txPr>
          <a:bodyPr/>
          <a:lstStyle/>
          <a:p>
            <a:pPr>
              <a:defRPr sz="101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c:style val="2"/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'Vo確認(Vin(typ))'!$G$29</c:f>
              <c:strCache>
                <c:ptCount val="1"/>
                <c:pt idx="0">
                  <c:v>Vo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'Vo確認(Vin(typ))'!$B$30:$B$690</c:f>
              <c:numCache>
                <c:formatCode>General</c:formatCode>
                <c:ptCount val="661"/>
                <c:pt idx="0">
                  <c:v>20</c:v>
                </c:pt>
                <c:pt idx="1">
                  <c:v>20.5</c:v>
                </c:pt>
                <c:pt idx="2">
                  <c:v>21</c:v>
                </c:pt>
                <c:pt idx="3">
                  <c:v>21.5</c:v>
                </c:pt>
                <c:pt idx="4">
                  <c:v>22</c:v>
                </c:pt>
                <c:pt idx="5">
                  <c:v>22.5</c:v>
                </c:pt>
                <c:pt idx="6">
                  <c:v>23</c:v>
                </c:pt>
                <c:pt idx="7">
                  <c:v>23.5</c:v>
                </c:pt>
                <c:pt idx="8">
                  <c:v>24</c:v>
                </c:pt>
                <c:pt idx="9">
                  <c:v>24.5</c:v>
                </c:pt>
                <c:pt idx="10">
                  <c:v>25</c:v>
                </c:pt>
                <c:pt idx="11">
                  <c:v>25.5</c:v>
                </c:pt>
                <c:pt idx="12">
                  <c:v>26</c:v>
                </c:pt>
                <c:pt idx="13">
                  <c:v>26.5</c:v>
                </c:pt>
                <c:pt idx="14">
                  <c:v>27</c:v>
                </c:pt>
                <c:pt idx="15">
                  <c:v>27.5</c:v>
                </c:pt>
                <c:pt idx="16">
                  <c:v>28</c:v>
                </c:pt>
                <c:pt idx="17">
                  <c:v>28.5</c:v>
                </c:pt>
                <c:pt idx="18">
                  <c:v>29</c:v>
                </c:pt>
                <c:pt idx="19">
                  <c:v>29.5</c:v>
                </c:pt>
                <c:pt idx="20">
                  <c:v>30</c:v>
                </c:pt>
                <c:pt idx="21">
                  <c:v>30.5</c:v>
                </c:pt>
                <c:pt idx="22">
                  <c:v>31</c:v>
                </c:pt>
                <c:pt idx="23">
                  <c:v>31.5</c:v>
                </c:pt>
                <c:pt idx="24">
                  <c:v>32</c:v>
                </c:pt>
                <c:pt idx="25">
                  <c:v>32.5</c:v>
                </c:pt>
                <c:pt idx="26">
                  <c:v>33</c:v>
                </c:pt>
                <c:pt idx="27">
                  <c:v>33.5</c:v>
                </c:pt>
                <c:pt idx="28">
                  <c:v>34</c:v>
                </c:pt>
                <c:pt idx="29">
                  <c:v>34.5</c:v>
                </c:pt>
                <c:pt idx="30">
                  <c:v>35</c:v>
                </c:pt>
                <c:pt idx="31">
                  <c:v>35.5</c:v>
                </c:pt>
                <c:pt idx="32">
                  <c:v>36</c:v>
                </c:pt>
                <c:pt idx="33">
                  <c:v>36.5</c:v>
                </c:pt>
                <c:pt idx="34">
                  <c:v>37</c:v>
                </c:pt>
                <c:pt idx="35">
                  <c:v>37.5</c:v>
                </c:pt>
                <c:pt idx="36">
                  <c:v>38</c:v>
                </c:pt>
                <c:pt idx="37">
                  <c:v>38.5</c:v>
                </c:pt>
                <c:pt idx="38">
                  <c:v>39</c:v>
                </c:pt>
                <c:pt idx="39">
                  <c:v>39.5</c:v>
                </c:pt>
                <c:pt idx="40">
                  <c:v>40</c:v>
                </c:pt>
                <c:pt idx="41">
                  <c:v>40.5</c:v>
                </c:pt>
                <c:pt idx="42">
                  <c:v>41</c:v>
                </c:pt>
                <c:pt idx="43">
                  <c:v>41.5</c:v>
                </c:pt>
                <c:pt idx="44">
                  <c:v>42</c:v>
                </c:pt>
                <c:pt idx="45">
                  <c:v>42.5</c:v>
                </c:pt>
                <c:pt idx="46">
                  <c:v>43</c:v>
                </c:pt>
                <c:pt idx="47">
                  <c:v>43.5</c:v>
                </c:pt>
                <c:pt idx="48">
                  <c:v>44</c:v>
                </c:pt>
                <c:pt idx="49">
                  <c:v>44.5</c:v>
                </c:pt>
                <c:pt idx="50">
                  <c:v>45</c:v>
                </c:pt>
                <c:pt idx="51">
                  <c:v>45.5</c:v>
                </c:pt>
                <c:pt idx="52">
                  <c:v>46</c:v>
                </c:pt>
                <c:pt idx="53">
                  <c:v>46.5</c:v>
                </c:pt>
                <c:pt idx="54">
                  <c:v>47</c:v>
                </c:pt>
                <c:pt idx="55">
                  <c:v>47.5</c:v>
                </c:pt>
                <c:pt idx="56">
                  <c:v>48</c:v>
                </c:pt>
                <c:pt idx="57">
                  <c:v>48.5</c:v>
                </c:pt>
                <c:pt idx="58">
                  <c:v>49</c:v>
                </c:pt>
                <c:pt idx="59">
                  <c:v>49.5</c:v>
                </c:pt>
                <c:pt idx="60">
                  <c:v>50</c:v>
                </c:pt>
                <c:pt idx="61">
                  <c:v>50.5</c:v>
                </c:pt>
                <c:pt idx="62">
                  <c:v>51</c:v>
                </c:pt>
                <c:pt idx="63">
                  <c:v>51.5</c:v>
                </c:pt>
                <c:pt idx="64">
                  <c:v>52</c:v>
                </c:pt>
                <c:pt idx="65">
                  <c:v>52.5</c:v>
                </c:pt>
                <c:pt idx="66">
                  <c:v>53</c:v>
                </c:pt>
                <c:pt idx="67">
                  <c:v>53.5</c:v>
                </c:pt>
                <c:pt idx="68">
                  <c:v>54</c:v>
                </c:pt>
                <c:pt idx="69">
                  <c:v>54.5</c:v>
                </c:pt>
                <c:pt idx="70">
                  <c:v>55</c:v>
                </c:pt>
                <c:pt idx="71">
                  <c:v>55.5</c:v>
                </c:pt>
                <c:pt idx="72">
                  <c:v>56</c:v>
                </c:pt>
                <c:pt idx="73">
                  <c:v>56.5</c:v>
                </c:pt>
                <c:pt idx="74">
                  <c:v>57</c:v>
                </c:pt>
                <c:pt idx="75">
                  <c:v>57.5</c:v>
                </c:pt>
                <c:pt idx="76">
                  <c:v>58</c:v>
                </c:pt>
                <c:pt idx="77">
                  <c:v>58.5</c:v>
                </c:pt>
                <c:pt idx="78">
                  <c:v>59</c:v>
                </c:pt>
                <c:pt idx="79">
                  <c:v>59.5</c:v>
                </c:pt>
                <c:pt idx="80">
                  <c:v>60</c:v>
                </c:pt>
                <c:pt idx="81">
                  <c:v>60.5</c:v>
                </c:pt>
                <c:pt idx="82">
                  <c:v>61</c:v>
                </c:pt>
                <c:pt idx="83">
                  <c:v>61.5</c:v>
                </c:pt>
                <c:pt idx="84">
                  <c:v>62</c:v>
                </c:pt>
                <c:pt idx="85">
                  <c:v>62.5</c:v>
                </c:pt>
                <c:pt idx="86">
                  <c:v>63</c:v>
                </c:pt>
                <c:pt idx="87">
                  <c:v>63.5</c:v>
                </c:pt>
                <c:pt idx="88">
                  <c:v>64</c:v>
                </c:pt>
                <c:pt idx="89">
                  <c:v>64.5</c:v>
                </c:pt>
                <c:pt idx="90">
                  <c:v>65</c:v>
                </c:pt>
                <c:pt idx="91">
                  <c:v>65.5</c:v>
                </c:pt>
                <c:pt idx="92">
                  <c:v>66</c:v>
                </c:pt>
                <c:pt idx="93">
                  <c:v>66.5</c:v>
                </c:pt>
                <c:pt idx="94">
                  <c:v>67</c:v>
                </c:pt>
                <c:pt idx="95">
                  <c:v>67.5</c:v>
                </c:pt>
                <c:pt idx="96">
                  <c:v>68</c:v>
                </c:pt>
                <c:pt idx="97">
                  <c:v>68.5</c:v>
                </c:pt>
                <c:pt idx="98">
                  <c:v>69</c:v>
                </c:pt>
                <c:pt idx="99">
                  <c:v>69.5</c:v>
                </c:pt>
                <c:pt idx="100">
                  <c:v>70</c:v>
                </c:pt>
                <c:pt idx="101">
                  <c:v>70.5</c:v>
                </c:pt>
                <c:pt idx="102">
                  <c:v>71</c:v>
                </c:pt>
                <c:pt idx="103">
                  <c:v>71.5</c:v>
                </c:pt>
                <c:pt idx="104">
                  <c:v>72</c:v>
                </c:pt>
                <c:pt idx="105">
                  <c:v>72.5</c:v>
                </c:pt>
                <c:pt idx="106">
                  <c:v>73</c:v>
                </c:pt>
                <c:pt idx="107">
                  <c:v>73.5</c:v>
                </c:pt>
                <c:pt idx="108">
                  <c:v>74</c:v>
                </c:pt>
                <c:pt idx="109">
                  <c:v>74.5</c:v>
                </c:pt>
                <c:pt idx="110">
                  <c:v>75</c:v>
                </c:pt>
                <c:pt idx="111">
                  <c:v>75.5</c:v>
                </c:pt>
                <c:pt idx="112">
                  <c:v>76</c:v>
                </c:pt>
                <c:pt idx="113">
                  <c:v>76.5</c:v>
                </c:pt>
                <c:pt idx="114">
                  <c:v>77</c:v>
                </c:pt>
                <c:pt idx="115">
                  <c:v>77.5</c:v>
                </c:pt>
                <c:pt idx="116">
                  <c:v>78</c:v>
                </c:pt>
                <c:pt idx="117">
                  <c:v>78.5</c:v>
                </c:pt>
                <c:pt idx="118">
                  <c:v>79</c:v>
                </c:pt>
                <c:pt idx="119">
                  <c:v>79.5</c:v>
                </c:pt>
                <c:pt idx="120">
                  <c:v>80</c:v>
                </c:pt>
                <c:pt idx="121">
                  <c:v>80.5</c:v>
                </c:pt>
                <c:pt idx="122">
                  <c:v>81</c:v>
                </c:pt>
                <c:pt idx="123">
                  <c:v>81.5</c:v>
                </c:pt>
                <c:pt idx="124">
                  <c:v>82</c:v>
                </c:pt>
                <c:pt idx="125">
                  <c:v>82.5</c:v>
                </c:pt>
                <c:pt idx="126">
                  <c:v>83</c:v>
                </c:pt>
                <c:pt idx="127">
                  <c:v>83.5</c:v>
                </c:pt>
                <c:pt idx="128">
                  <c:v>84</c:v>
                </c:pt>
                <c:pt idx="129">
                  <c:v>84.5</c:v>
                </c:pt>
                <c:pt idx="130">
                  <c:v>85</c:v>
                </c:pt>
                <c:pt idx="131">
                  <c:v>85.5</c:v>
                </c:pt>
                <c:pt idx="132">
                  <c:v>86</c:v>
                </c:pt>
                <c:pt idx="133">
                  <c:v>86.5</c:v>
                </c:pt>
                <c:pt idx="134">
                  <c:v>87</c:v>
                </c:pt>
                <c:pt idx="135">
                  <c:v>87.5</c:v>
                </c:pt>
                <c:pt idx="136">
                  <c:v>88</c:v>
                </c:pt>
                <c:pt idx="137">
                  <c:v>88.5</c:v>
                </c:pt>
                <c:pt idx="138">
                  <c:v>89</c:v>
                </c:pt>
                <c:pt idx="139">
                  <c:v>89.5</c:v>
                </c:pt>
                <c:pt idx="140">
                  <c:v>90</c:v>
                </c:pt>
                <c:pt idx="141">
                  <c:v>90.5</c:v>
                </c:pt>
                <c:pt idx="142">
                  <c:v>91</c:v>
                </c:pt>
                <c:pt idx="143">
                  <c:v>91.5</c:v>
                </c:pt>
                <c:pt idx="144">
                  <c:v>92</c:v>
                </c:pt>
                <c:pt idx="145">
                  <c:v>92.5</c:v>
                </c:pt>
                <c:pt idx="146">
                  <c:v>93</c:v>
                </c:pt>
                <c:pt idx="147">
                  <c:v>93.5</c:v>
                </c:pt>
                <c:pt idx="148">
                  <c:v>94</c:v>
                </c:pt>
                <c:pt idx="149">
                  <c:v>94.5</c:v>
                </c:pt>
                <c:pt idx="150">
                  <c:v>95</c:v>
                </c:pt>
                <c:pt idx="151">
                  <c:v>95.5</c:v>
                </c:pt>
                <c:pt idx="152">
                  <c:v>96</c:v>
                </c:pt>
                <c:pt idx="153">
                  <c:v>96.5</c:v>
                </c:pt>
                <c:pt idx="154">
                  <c:v>97</c:v>
                </c:pt>
                <c:pt idx="155">
                  <c:v>97.5</c:v>
                </c:pt>
                <c:pt idx="156">
                  <c:v>98</c:v>
                </c:pt>
                <c:pt idx="157">
                  <c:v>98.5</c:v>
                </c:pt>
                <c:pt idx="158">
                  <c:v>99</c:v>
                </c:pt>
                <c:pt idx="159">
                  <c:v>99.5</c:v>
                </c:pt>
                <c:pt idx="160">
                  <c:v>100</c:v>
                </c:pt>
                <c:pt idx="161">
                  <c:v>100.5</c:v>
                </c:pt>
                <c:pt idx="162">
                  <c:v>101</c:v>
                </c:pt>
                <c:pt idx="163">
                  <c:v>101.5</c:v>
                </c:pt>
                <c:pt idx="164">
                  <c:v>102</c:v>
                </c:pt>
                <c:pt idx="165">
                  <c:v>102.5</c:v>
                </c:pt>
                <c:pt idx="166">
                  <c:v>103</c:v>
                </c:pt>
                <c:pt idx="167">
                  <c:v>103.5</c:v>
                </c:pt>
                <c:pt idx="168">
                  <c:v>104</c:v>
                </c:pt>
                <c:pt idx="169">
                  <c:v>104.5</c:v>
                </c:pt>
                <c:pt idx="170">
                  <c:v>105</c:v>
                </c:pt>
                <c:pt idx="171">
                  <c:v>105.5</c:v>
                </c:pt>
                <c:pt idx="172">
                  <c:v>106</c:v>
                </c:pt>
                <c:pt idx="173">
                  <c:v>106.5</c:v>
                </c:pt>
                <c:pt idx="174">
                  <c:v>107</c:v>
                </c:pt>
                <c:pt idx="175">
                  <c:v>107.5</c:v>
                </c:pt>
                <c:pt idx="176">
                  <c:v>108</c:v>
                </c:pt>
                <c:pt idx="177">
                  <c:v>108.5</c:v>
                </c:pt>
                <c:pt idx="178">
                  <c:v>109</c:v>
                </c:pt>
                <c:pt idx="179">
                  <c:v>109.5</c:v>
                </c:pt>
                <c:pt idx="180">
                  <c:v>110</c:v>
                </c:pt>
                <c:pt idx="181">
                  <c:v>110.5</c:v>
                </c:pt>
                <c:pt idx="182">
                  <c:v>111</c:v>
                </c:pt>
                <c:pt idx="183">
                  <c:v>111.5</c:v>
                </c:pt>
                <c:pt idx="184">
                  <c:v>112</c:v>
                </c:pt>
                <c:pt idx="185">
                  <c:v>112.5</c:v>
                </c:pt>
                <c:pt idx="186">
                  <c:v>113</c:v>
                </c:pt>
                <c:pt idx="187">
                  <c:v>113.5</c:v>
                </c:pt>
                <c:pt idx="188">
                  <c:v>114</c:v>
                </c:pt>
                <c:pt idx="189">
                  <c:v>114.5</c:v>
                </c:pt>
                <c:pt idx="190">
                  <c:v>115</c:v>
                </c:pt>
                <c:pt idx="191">
                  <c:v>115.5</c:v>
                </c:pt>
                <c:pt idx="192">
                  <c:v>116</c:v>
                </c:pt>
                <c:pt idx="193">
                  <c:v>116.5</c:v>
                </c:pt>
                <c:pt idx="194">
                  <c:v>117</c:v>
                </c:pt>
                <c:pt idx="195">
                  <c:v>117.5</c:v>
                </c:pt>
                <c:pt idx="196">
                  <c:v>118</c:v>
                </c:pt>
                <c:pt idx="197">
                  <c:v>118.5</c:v>
                </c:pt>
                <c:pt idx="198">
                  <c:v>119</c:v>
                </c:pt>
                <c:pt idx="199">
                  <c:v>119.5</c:v>
                </c:pt>
                <c:pt idx="200">
                  <c:v>120</c:v>
                </c:pt>
                <c:pt idx="201">
                  <c:v>120.5</c:v>
                </c:pt>
                <c:pt idx="202">
                  <c:v>121</c:v>
                </c:pt>
                <c:pt idx="203">
                  <c:v>121.5</c:v>
                </c:pt>
                <c:pt idx="204">
                  <c:v>122</c:v>
                </c:pt>
                <c:pt idx="205">
                  <c:v>122.5</c:v>
                </c:pt>
                <c:pt idx="206">
                  <c:v>123</c:v>
                </c:pt>
                <c:pt idx="207">
                  <c:v>123.5</c:v>
                </c:pt>
                <c:pt idx="208">
                  <c:v>124</c:v>
                </c:pt>
                <c:pt idx="209">
                  <c:v>124.5</c:v>
                </c:pt>
                <c:pt idx="210">
                  <c:v>125</c:v>
                </c:pt>
                <c:pt idx="211">
                  <c:v>125.5</c:v>
                </c:pt>
                <c:pt idx="212">
                  <c:v>126</c:v>
                </c:pt>
                <c:pt idx="213">
                  <c:v>126.5</c:v>
                </c:pt>
                <c:pt idx="214">
                  <c:v>127</c:v>
                </c:pt>
                <c:pt idx="215">
                  <c:v>127.5</c:v>
                </c:pt>
                <c:pt idx="216">
                  <c:v>128</c:v>
                </c:pt>
                <c:pt idx="217">
                  <c:v>128.5</c:v>
                </c:pt>
                <c:pt idx="218">
                  <c:v>129</c:v>
                </c:pt>
                <c:pt idx="219">
                  <c:v>129.5</c:v>
                </c:pt>
                <c:pt idx="220">
                  <c:v>130</c:v>
                </c:pt>
                <c:pt idx="221">
                  <c:v>130.5</c:v>
                </c:pt>
                <c:pt idx="222">
                  <c:v>131</c:v>
                </c:pt>
                <c:pt idx="223">
                  <c:v>131.5</c:v>
                </c:pt>
                <c:pt idx="224">
                  <c:v>132</c:v>
                </c:pt>
                <c:pt idx="225">
                  <c:v>132.5</c:v>
                </c:pt>
                <c:pt idx="226">
                  <c:v>133</c:v>
                </c:pt>
                <c:pt idx="227">
                  <c:v>133.5</c:v>
                </c:pt>
                <c:pt idx="228">
                  <c:v>134</c:v>
                </c:pt>
                <c:pt idx="229">
                  <c:v>134.5</c:v>
                </c:pt>
                <c:pt idx="230">
                  <c:v>135</c:v>
                </c:pt>
                <c:pt idx="231">
                  <c:v>135.5</c:v>
                </c:pt>
                <c:pt idx="232">
                  <c:v>136</c:v>
                </c:pt>
                <c:pt idx="233">
                  <c:v>136.5</c:v>
                </c:pt>
                <c:pt idx="234">
                  <c:v>137</c:v>
                </c:pt>
                <c:pt idx="235">
                  <c:v>137.5</c:v>
                </c:pt>
                <c:pt idx="236">
                  <c:v>138</c:v>
                </c:pt>
                <c:pt idx="237">
                  <c:v>138.5</c:v>
                </c:pt>
                <c:pt idx="238">
                  <c:v>139</c:v>
                </c:pt>
                <c:pt idx="239">
                  <c:v>139.5</c:v>
                </c:pt>
                <c:pt idx="240">
                  <c:v>140</c:v>
                </c:pt>
                <c:pt idx="241">
                  <c:v>140.5</c:v>
                </c:pt>
                <c:pt idx="242">
                  <c:v>141</c:v>
                </c:pt>
                <c:pt idx="243">
                  <c:v>141.5</c:v>
                </c:pt>
                <c:pt idx="244">
                  <c:v>142</c:v>
                </c:pt>
                <c:pt idx="245">
                  <c:v>142.5</c:v>
                </c:pt>
                <c:pt idx="246">
                  <c:v>143</c:v>
                </c:pt>
                <c:pt idx="247">
                  <c:v>143.5</c:v>
                </c:pt>
                <c:pt idx="248">
                  <c:v>144</c:v>
                </c:pt>
                <c:pt idx="249">
                  <c:v>144.5</c:v>
                </c:pt>
                <c:pt idx="250">
                  <c:v>145</c:v>
                </c:pt>
                <c:pt idx="251">
                  <c:v>145.5</c:v>
                </c:pt>
                <c:pt idx="252">
                  <c:v>146</c:v>
                </c:pt>
                <c:pt idx="253">
                  <c:v>146.5</c:v>
                </c:pt>
                <c:pt idx="254">
                  <c:v>147</c:v>
                </c:pt>
                <c:pt idx="255">
                  <c:v>147.5</c:v>
                </c:pt>
                <c:pt idx="256">
                  <c:v>148</c:v>
                </c:pt>
                <c:pt idx="257">
                  <c:v>148.5</c:v>
                </c:pt>
                <c:pt idx="258">
                  <c:v>149</c:v>
                </c:pt>
                <c:pt idx="259">
                  <c:v>149.5</c:v>
                </c:pt>
                <c:pt idx="260">
                  <c:v>150</c:v>
                </c:pt>
                <c:pt idx="261">
                  <c:v>150.5</c:v>
                </c:pt>
                <c:pt idx="262">
                  <c:v>151</c:v>
                </c:pt>
                <c:pt idx="263">
                  <c:v>151.5</c:v>
                </c:pt>
                <c:pt idx="264">
                  <c:v>152</c:v>
                </c:pt>
                <c:pt idx="265">
                  <c:v>152.5</c:v>
                </c:pt>
                <c:pt idx="266">
                  <c:v>153</c:v>
                </c:pt>
                <c:pt idx="267">
                  <c:v>153.5</c:v>
                </c:pt>
                <c:pt idx="268">
                  <c:v>154</c:v>
                </c:pt>
                <c:pt idx="269">
                  <c:v>154.5</c:v>
                </c:pt>
                <c:pt idx="270">
                  <c:v>155</c:v>
                </c:pt>
                <c:pt idx="271">
                  <c:v>155.5</c:v>
                </c:pt>
                <c:pt idx="272">
                  <c:v>156</c:v>
                </c:pt>
                <c:pt idx="273">
                  <c:v>156.5</c:v>
                </c:pt>
                <c:pt idx="274">
                  <c:v>157</c:v>
                </c:pt>
                <c:pt idx="275">
                  <c:v>157.5</c:v>
                </c:pt>
                <c:pt idx="276">
                  <c:v>158</c:v>
                </c:pt>
                <c:pt idx="277">
                  <c:v>158.5</c:v>
                </c:pt>
                <c:pt idx="278">
                  <c:v>159</c:v>
                </c:pt>
                <c:pt idx="279">
                  <c:v>159.5</c:v>
                </c:pt>
                <c:pt idx="280">
                  <c:v>160</c:v>
                </c:pt>
                <c:pt idx="281">
                  <c:v>160.5</c:v>
                </c:pt>
                <c:pt idx="282">
                  <c:v>161</c:v>
                </c:pt>
                <c:pt idx="283">
                  <c:v>161.5</c:v>
                </c:pt>
                <c:pt idx="284">
                  <c:v>162</c:v>
                </c:pt>
                <c:pt idx="285">
                  <c:v>162.5</c:v>
                </c:pt>
                <c:pt idx="286">
                  <c:v>163</c:v>
                </c:pt>
                <c:pt idx="287">
                  <c:v>163.5</c:v>
                </c:pt>
                <c:pt idx="288">
                  <c:v>164</c:v>
                </c:pt>
                <c:pt idx="289">
                  <c:v>164.5</c:v>
                </c:pt>
                <c:pt idx="290">
                  <c:v>165</c:v>
                </c:pt>
                <c:pt idx="291">
                  <c:v>165.5</c:v>
                </c:pt>
                <c:pt idx="292">
                  <c:v>166</c:v>
                </c:pt>
                <c:pt idx="293">
                  <c:v>166.5</c:v>
                </c:pt>
                <c:pt idx="294">
                  <c:v>167</c:v>
                </c:pt>
                <c:pt idx="295">
                  <c:v>167.5</c:v>
                </c:pt>
                <c:pt idx="296">
                  <c:v>168</c:v>
                </c:pt>
                <c:pt idx="297">
                  <c:v>168.5</c:v>
                </c:pt>
                <c:pt idx="298">
                  <c:v>169</c:v>
                </c:pt>
                <c:pt idx="299">
                  <c:v>169.5</c:v>
                </c:pt>
                <c:pt idx="300">
                  <c:v>170</c:v>
                </c:pt>
                <c:pt idx="301">
                  <c:v>170.5</c:v>
                </c:pt>
                <c:pt idx="302">
                  <c:v>171</c:v>
                </c:pt>
                <c:pt idx="303">
                  <c:v>171.5</c:v>
                </c:pt>
                <c:pt idx="304">
                  <c:v>172</c:v>
                </c:pt>
                <c:pt idx="305">
                  <c:v>172.5</c:v>
                </c:pt>
                <c:pt idx="306">
                  <c:v>173</c:v>
                </c:pt>
                <c:pt idx="307">
                  <c:v>173.5</c:v>
                </c:pt>
                <c:pt idx="308">
                  <c:v>174</c:v>
                </c:pt>
                <c:pt idx="309">
                  <c:v>174.5</c:v>
                </c:pt>
                <c:pt idx="310">
                  <c:v>175</c:v>
                </c:pt>
                <c:pt idx="311">
                  <c:v>175.5</c:v>
                </c:pt>
                <c:pt idx="312">
                  <c:v>176</c:v>
                </c:pt>
                <c:pt idx="313">
                  <c:v>176.5</c:v>
                </c:pt>
                <c:pt idx="314">
                  <c:v>177</c:v>
                </c:pt>
                <c:pt idx="315">
                  <c:v>177.5</c:v>
                </c:pt>
                <c:pt idx="316">
                  <c:v>178</c:v>
                </c:pt>
                <c:pt idx="317">
                  <c:v>178.5</c:v>
                </c:pt>
                <c:pt idx="318">
                  <c:v>179</c:v>
                </c:pt>
                <c:pt idx="319">
                  <c:v>179.5</c:v>
                </c:pt>
                <c:pt idx="320">
                  <c:v>180</c:v>
                </c:pt>
                <c:pt idx="321">
                  <c:v>180.5</c:v>
                </c:pt>
                <c:pt idx="322">
                  <c:v>181</c:v>
                </c:pt>
                <c:pt idx="323">
                  <c:v>181.5</c:v>
                </c:pt>
                <c:pt idx="324">
                  <c:v>182</c:v>
                </c:pt>
                <c:pt idx="325">
                  <c:v>182.5</c:v>
                </c:pt>
                <c:pt idx="326">
                  <c:v>183</c:v>
                </c:pt>
                <c:pt idx="327">
                  <c:v>183.5</c:v>
                </c:pt>
                <c:pt idx="328">
                  <c:v>184</c:v>
                </c:pt>
                <c:pt idx="329">
                  <c:v>184.5</c:v>
                </c:pt>
                <c:pt idx="330">
                  <c:v>185</c:v>
                </c:pt>
                <c:pt idx="331">
                  <c:v>185.5</c:v>
                </c:pt>
                <c:pt idx="332">
                  <c:v>186</c:v>
                </c:pt>
                <c:pt idx="333">
                  <c:v>186.5</c:v>
                </c:pt>
                <c:pt idx="334">
                  <c:v>187</c:v>
                </c:pt>
                <c:pt idx="335">
                  <c:v>187.5</c:v>
                </c:pt>
                <c:pt idx="336">
                  <c:v>188</c:v>
                </c:pt>
                <c:pt idx="337">
                  <c:v>188.5</c:v>
                </c:pt>
                <c:pt idx="338">
                  <c:v>189</c:v>
                </c:pt>
                <c:pt idx="339">
                  <c:v>189.5</c:v>
                </c:pt>
                <c:pt idx="340">
                  <c:v>190</c:v>
                </c:pt>
                <c:pt idx="341">
                  <c:v>190.5</c:v>
                </c:pt>
                <c:pt idx="342">
                  <c:v>191</c:v>
                </c:pt>
                <c:pt idx="343">
                  <c:v>191.5</c:v>
                </c:pt>
                <c:pt idx="344">
                  <c:v>192</c:v>
                </c:pt>
                <c:pt idx="345">
                  <c:v>192.5</c:v>
                </c:pt>
                <c:pt idx="346">
                  <c:v>193</c:v>
                </c:pt>
                <c:pt idx="347">
                  <c:v>193.5</c:v>
                </c:pt>
                <c:pt idx="348">
                  <c:v>194</c:v>
                </c:pt>
                <c:pt idx="349">
                  <c:v>194.5</c:v>
                </c:pt>
                <c:pt idx="350">
                  <c:v>195</c:v>
                </c:pt>
                <c:pt idx="351">
                  <c:v>195.5</c:v>
                </c:pt>
                <c:pt idx="352">
                  <c:v>196</c:v>
                </c:pt>
                <c:pt idx="353">
                  <c:v>196.5</c:v>
                </c:pt>
                <c:pt idx="354">
                  <c:v>197</c:v>
                </c:pt>
                <c:pt idx="355">
                  <c:v>197.5</c:v>
                </c:pt>
                <c:pt idx="356">
                  <c:v>198</c:v>
                </c:pt>
                <c:pt idx="357">
                  <c:v>198.5</c:v>
                </c:pt>
                <c:pt idx="358">
                  <c:v>199</c:v>
                </c:pt>
                <c:pt idx="359">
                  <c:v>199.5</c:v>
                </c:pt>
                <c:pt idx="360">
                  <c:v>200</c:v>
                </c:pt>
                <c:pt idx="361">
                  <c:v>200.5</c:v>
                </c:pt>
                <c:pt idx="362">
                  <c:v>201</c:v>
                </c:pt>
                <c:pt idx="363">
                  <c:v>201.5</c:v>
                </c:pt>
                <c:pt idx="364">
                  <c:v>202</c:v>
                </c:pt>
                <c:pt idx="365">
                  <c:v>202.5</c:v>
                </c:pt>
                <c:pt idx="366">
                  <c:v>203</c:v>
                </c:pt>
                <c:pt idx="367">
                  <c:v>203.5</c:v>
                </c:pt>
                <c:pt idx="368">
                  <c:v>204</c:v>
                </c:pt>
                <c:pt idx="369">
                  <c:v>204.5</c:v>
                </c:pt>
                <c:pt idx="370">
                  <c:v>205</c:v>
                </c:pt>
                <c:pt idx="371">
                  <c:v>205.5</c:v>
                </c:pt>
                <c:pt idx="372">
                  <c:v>206</c:v>
                </c:pt>
                <c:pt idx="373">
                  <c:v>206.5</c:v>
                </c:pt>
                <c:pt idx="374">
                  <c:v>207</c:v>
                </c:pt>
                <c:pt idx="375">
                  <c:v>207.5</c:v>
                </c:pt>
                <c:pt idx="376">
                  <c:v>208</c:v>
                </c:pt>
                <c:pt idx="377">
                  <c:v>208.5</c:v>
                </c:pt>
                <c:pt idx="378">
                  <c:v>209</c:v>
                </c:pt>
                <c:pt idx="379">
                  <c:v>209.5</c:v>
                </c:pt>
                <c:pt idx="380">
                  <c:v>210</c:v>
                </c:pt>
                <c:pt idx="381">
                  <c:v>210.5</c:v>
                </c:pt>
                <c:pt idx="382">
                  <c:v>211</c:v>
                </c:pt>
                <c:pt idx="383">
                  <c:v>211.5</c:v>
                </c:pt>
                <c:pt idx="384">
                  <c:v>212</c:v>
                </c:pt>
                <c:pt idx="385">
                  <c:v>212.5</c:v>
                </c:pt>
                <c:pt idx="386">
                  <c:v>213</c:v>
                </c:pt>
                <c:pt idx="387">
                  <c:v>213.5</c:v>
                </c:pt>
                <c:pt idx="388">
                  <c:v>214</c:v>
                </c:pt>
                <c:pt idx="389">
                  <c:v>214.5</c:v>
                </c:pt>
                <c:pt idx="390">
                  <c:v>215</c:v>
                </c:pt>
                <c:pt idx="391">
                  <c:v>215.5</c:v>
                </c:pt>
                <c:pt idx="392">
                  <c:v>216</c:v>
                </c:pt>
                <c:pt idx="393">
                  <c:v>216.5</c:v>
                </c:pt>
                <c:pt idx="394">
                  <c:v>217</c:v>
                </c:pt>
                <c:pt idx="395">
                  <c:v>217.5</c:v>
                </c:pt>
                <c:pt idx="396">
                  <c:v>218</c:v>
                </c:pt>
                <c:pt idx="397">
                  <c:v>218.5</c:v>
                </c:pt>
                <c:pt idx="398">
                  <c:v>219</c:v>
                </c:pt>
                <c:pt idx="399">
                  <c:v>219.5</c:v>
                </c:pt>
                <c:pt idx="400">
                  <c:v>220</c:v>
                </c:pt>
                <c:pt idx="401">
                  <c:v>220.5</c:v>
                </c:pt>
                <c:pt idx="402">
                  <c:v>221</c:v>
                </c:pt>
                <c:pt idx="403">
                  <c:v>221.5</c:v>
                </c:pt>
                <c:pt idx="404">
                  <c:v>222</c:v>
                </c:pt>
                <c:pt idx="405">
                  <c:v>222.5</c:v>
                </c:pt>
                <c:pt idx="406">
                  <c:v>223</c:v>
                </c:pt>
                <c:pt idx="407">
                  <c:v>223.5</c:v>
                </c:pt>
                <c:pt idx="408">
                  <c:v>224</c:v>
                </c:pt>
                <c:pt idx="409">
                  <c:v>224.5</c:v>
                </c:pt>
                <c:pt idx="410">
                  <c:v>225</c:v>
                </c:pt>
                <c:pt idx="411">
                  <c:v>225.5</c:v>
                </c:pt>
                <c:pt idx="412">
                  <c:v>226</c:v>
                </c:pt>
                <c:pt idx="413">
                  <c:v>226.5</c:v>
                </c:pt>
                <c:pt idx="414">
                  <c:v>227</c:v>
                </c:pt>
                <c:pt idx="415">
                  <c:v>227.5</c:v>
                </c:pt>
                <c:pt idx="416">
                  <c:v>228</c:v>
                </c:pt>
                <c:pt idx="417">
                  <c:v>228.5</c:v>
                </c:pt>
                <c:pt idx="418">
                  <c:v>229</c:v>
                </c:pt>
                <c:pt idx="419">
                  <c:v>229.5</c:v>
                </c:pt>
                <c:pt idx="420">
                  <c:v>230</c:v>
                </c:pt>
                <c:pt idx="421">
                  <c:v>230.5</c:v>
                </c:pt>
                <c:pt idx="422">
                  <c:v>231</c:v>
                </c:pt>
                <c:pt idx="423">
                  <c:v>231.5</c:v>
                </c:pt>
                <c:pt idx="424">
                  <c:v>232</c:v>
                </c:pt>
                <c:pt idx="425">
                  <c:v>232.5</c:v>
                </c:pt>
                <c:pt idx="426">
                  <c:v>233</c:v>
                </c:pt>
                <c:pt idx="427">
                  <c:v>233.5</c:v>
                </c:pt>
                <c:pt idx="428">
                  <c:v>234</c:v>
                </c:pt>
                <c:pt idx="429">
                  <c:v>234.5</c:v>
                </c:pt>
                <c:pt idx="430">
                  <c:v>235</c:v>
                </c:pt>
                <c:pt idx="431">
                  <c:v>235.5</c:v>
                </c:pt>
                <c:pt idx="432">
                  <c:v>236</c:v>
                </c:pt>
                <c:pt idx="433">
                  <c:v>236.5</c:v>
                </c:pt>
                <c:pt idx="434">
                  <c:v>237</c:v>
                </c:pt>
                <c:pt idx="435">
                  <c:v>237.5</c:v>
                </c:pt>
                <c:pt idx="436">
                  <c:v>238</c:v>
                </c:pt>
                <c:pt idx="437">
                  <c:v>238.5</c:v>
                </c:pt>
                <c:pt idx="438">
                  <c:v>239</c:v>
                </c:pt>
                <c:pt idx="439">
                  <c:v>239.5</c:v>
                </c:pt>
                <c:pt idx="440">
                  <c:v>240</c:v>
                </c:pt>
                <c:pt idx="441">
                  <c:v>240.5</c:v>
                </c:pt>
                <c:pt idx="442">
                  <c:v>241</c:v>
                </c:pt>
                <c:pt idx="443">
                  <c:v>241.5</c:v>
                </c:pt>
                <c:pt idx="444">
                  <c:v>242</c:v>
                </c:pt>
                <c:pt idx="445">
                  <c:v>242.5</c:v>
                </c:pt>
                <c:pt idx="446">
                  <c:v>243</c:v>
                </c:pt>
                <c:pt idx="447">
                  <c:v>243.5</c:v>
                </c:pt>
                <c:pt idx="448">
                  <c:v>244</c:v>
                </c:pt>
                <c:pt idx="449">
                  <c:v>244.5</c:v>
                </c:pt>
                <c:pt idx="450">
                  <c:v>245</c:v>
                </c:pt>
                <c:pt idx="451">
                  <c:v>245.5</c:v>
                </c:pt>
                <c:pt idx="452">
                  <c:v>246</c:v>
                </c:pt>
                <c:pt idx="453">
                  <c:v>246.5</c:v>
                </c:pt>
                <c:pt idx="454">
                  <c:v>247</c:v>
                </c:pt>
                <c:pt idx="455">
                  <c:v>247.5</c:v>
                </c:pt>
                <c:pt idx="456">
                  <c:v>248</c:v>
                </c:pt>
                <c:pt idx="457">
                  <c:v>248.5</c:v>
                </c:pt>
                <c:pt idx="458">
                  <c:v>249</c:v>
                </c:pt>
                <c:pt idx="459">
                  <c:v>249.5</c:v>
                </c:pt>
                <c:pt idx="460">
                  <c:v>250</c:v>
                </c:pt>
                <c:pt idx="461">
                  <c:v>250.5</c:v>
                </c:pt>
                <c:pt idx="462">
                  <c:v>251</c:v>
                </c:pt>
                <c:pt idx="463">
                  <c:v>251.5</c:v>
                </c:pt>
                <c:pt idx="464">
                  <c:v>252</c:v>
                </c:pt>
                <c:pt idx="465">
                  <c:v>252.5</c:v>
                </c:pt>
                <c:pt idx="466">
                  <c:v>253</c:v>
                </c:pt>
                <c:pt idx="467">
                  <c:v>253.5</c:v>
                </c:pt>
                <c:pt idx="468">
                  <c:v>254</c:v>
                </c:pt>
                <c:pt idx="469">
                  <c:v>254.5</c:v>
                </c:pt>
                <c:pt idx="470">
                  <c:v>255</c:v>
                </c:pt>
                <c:pt idx="471">
                  <c:v>255.5</c:v>
                </c:pt>
                <c:pt idx="472">
                  <c:v>256</c:v>
                </c:pt>
                <c:pt idx="473">
                  <c:v>256.5</c:v>
                </c:pt>
                <c:pt idx="474">
                  <c:v>257</c:v>
                </c:pt>
                <c:pt idx="475">
                  <c:v>257.5</c:v>
                </c:pt>
                <c:pt idx="476">
                  <c:v>258</c:v>
                </c:pt>
                <c:pt idx="477">
                  <c:v>258.5</c:v>
                </c:pt>
                <c:pt idx="478">
                  <c:v>259</c:v>
                </c:pt>
                <c:pt idx="479">
                  <c:v>259.5</c:v>
                </c:pt>
                <c:pt idx="480">
                  <c:v>260</c:v>
                </c:pt>
                <c:pt idx="481">
                  <c:v>260.5</c:v>
                </c:pt>
                <c:pt idx="482">
                  <c:v>261</c:v>
                </c:pt>
                <c:pt idx="483">
                  <c:v>261.5</c:v>
                </c:pt>
                <c:pt idx="484">
                  <c:v>262</c:v>
                </c:pt>
                <c:pt idx="485">
                  <c:v>262.5</c:v>
                </c:pt>
                <c:pt idx="486">
                  <c:v>263</c:v>
                </c:pt>
                <c:pt idx="487">
                  <c:v>263.5</c:v>
                </c:pt>
                <c:pt idx="488">
                  <c:v>264</c:v>
                </c:pt>
                <c:pt idx="489">
                  <c:v>264.5</c:v>
                </c:pt>
                <c:pt idx="490">
                  <c:v>265</c:v>
                </c:pt>
                <c:pt idx="491">
                  <c:v>265.5</c:v>
                </c:pt>
                <c:pt idx="492">
                  <c:v>266</c:v>
                </c:pt>
                <c:pt idx="493">
                  <c:v>266.5</c:v>
                </c:pt>
                <c:pt idx="494">
                  <c:v>267</c:v>
                </c:pt>
                <c:pt idx="495">
                  <c:v>267.5</c:v>
                </c:pt>
                <c:pt idx="496">
                  <c:v>268</c:v>
                </c:pt>
                <c:pt idx="497">
                  <c:v>268.5</c:v>
                </c:pt>
                <c:pt idx="498">
                  <c:v>269</c:v>
                </c:pt>
                <c:pt idx="499">
                  <c:v>269.5</c:v>
                </c:pt>
                <c:pt idx="500">
                  <c:v>270</c:v>
                </c:pt>
                <c:pt idx="501">
                  <c:v>270.5</c:v>
                </c:pt>
                <c:pt idx="502">
                  <c:v>271</c:v>
                </c:pt>
                <c:pt idx="503">
                  <c:v>271.5</c:v>
                </c:pt>
                <c:pt idx="504">
                  <c:v>272</c:v>
                </c:pt>
                <c:pt idx="505">
                  <c:v>272.5</c:v>
                </c:pt>
                <c:pt idx="506">
                  <c:v>273</c:v>
                </c:pt>
                <c:pt idx="507">
                  <c:v>273.5</c:v>
                </c:pt>
                <c:pt idx="508">
                  <c:v>274</c:v>
                </c:pt>
                <c:pt idx="509">
                  <c:v>274.5</c:v>
                </c:pt>
                <c:pt idx="510">
                  <c:v>275</c:v>
                </c:pt>
                <c:pt idx="511">
                  <c:v>275.5</c:v>
                </c:pt>
                <c:pt idx="512">
                  <c:v>276</c:v>
                </c:pt>
                <c:pt idx="513">
                  <c:v>276.5</c:v>
                </c:pt>
                <c:pt idx="514">
                  <c:v>277</c:v>
                </c:pt>
                <c:pt idx="515">
                  <c:v>277.5</c:v>
                </c:pt>
                <c:pt idx="516">
                  <c:v>278</c:v>
                </c:pt>
                <c:pt idx="517">
                  <c:v>278.5</c:v>
                </c:pt>
                <c:pt idx="518">
                  <c:v>279</c:v>
                </c:pt>
                <c:pt idx="519">
                  <c:v>279.5</c:v>
                </c:pt>
                <c:pt idx="520">
                  <c:v>280</c:v>
                </c:pt>
                <c:pt idx="521">
                  <c:v>280.5</c:v>
                </c:pt>
                <c:pt idx="522">
                  <c:v>281</c:v>
                </c:pt>
                <c:pt idx="523">
                  <c:v>281.5</c:v>
                </c:pt>
                <c:pt idx="524">
                  <c:v>282</c:v>
                </c:pt>
                <c:pt idx="525">
                  <c:v>282.5</c:v>
                </c:pt>
                <c:pt idx="526">
                  <c:v>283</c:v>
                </c:pt>
                <c:pt idx="527">
                  <c:v>283.5</c:v>
                </c:pt>
                <c:pt idx="528">
                  <c:v>284</c:v>
                </c:pt>
                <c:pt idx="529">
                  <c:v>284.5</c:v>
                </c:pt>
                <c:pt idx="530">
                  <c:v>285</c:v>
                </c:pt>
                <c:pt idx="531">
                  <c:v>285.5</c:v>
                </c:pt>
                <c:pt idx="532">
                  <c:v>286</c:v>
                </c:pt>
                <c:pt idx="533">
                  <c:v>286.5</c:v>
                </c:pt>
                <c:pt idx="534">
                  <c:v>287</c:v>
                </c:pt>
                <c:pt idx="535">
                  <c:v>287.5</c:v>
                </c:pt>
                <c:pt idx="536">
                  <c:v>288</c:v>
                </c:pt>
                <c:pt idx="537">
                  <c:v>288.5</c:v>
                </c:pt>
                <c:pt idx="538">
                  <c:v>289</c:v>
                </c:pt>
                <c:pt idx="539">
                  <c:v>289.5</c:v>
                </c:pt>
                <c:pt idx="540">
                  <c:v>290</c:v>
                </c:pt>
                <c:pt idx="541">
                  <c:v>290.5</c:v>
                </c:pt>
                <c:pt idx="542">
                  <c:v>291</c:v>
                </c:pt>
                <c:pt idx="543">
                  <c:v>291.5</c:v>
                </c:pt>
                <c:pt idx="544">
                  <c:v>292</c:v>
                </c:pt>
                <c:pt idx="545">
                  <c:v>292.5</c:v>
                </c:pt>
                <c:pt idx="546">
                  <c:v>293</c:v>
                </c:pt>
                <c:pt idx="547">
                  <c:v>293.5</c:v>
                </c:pt>
                <c:pt idx="548">
                  <c:v>294</c:v>
                </c:pt>
                <c:pt idx="549">
                  <c:v>294.5</c:v>
                </c:pt>
                <c:pt idx="550">
                  <c:v>295</c:v>
                </c:pt>
                <c:pt idx="551">
                  <c:v>295.5</c:v>
                </c:pt>
                <c:pt idx="552">
                  <c:v>296</c:v>
                </c:pt>
                <c:pt idx="553">
                  <c:v>296.5</c:v>
                </c:pt>
                <c:pt idx="554">
                  <c:v>297</c:v>
                </c:pt>
                <c:pt idx="555">
                  <c:v>297.5</c:v>
                </c:pt>
                <c:pt idx="556">
                  <c:v>298</c:v>
                </c:pt>
                <c:pt idx="557">
                  <c:v>298.5</c:v>
                </c:pt>
                <c:pt idx="558">
                  <c:v>299</c:v>
                </c:pt>
                <c:pt idx="559">
                  <c:v>299.5</c:v>
                </c:pt>
                <c:pt idx="560">
                  <c:v>300</c:v>
                </c:pt>
                <c:pt idx="561">
                  <c:v>300.5</c:v>
                </c:pt>
                <c:pt idx="562">
                  <c:v>301</c:v>
                </c:pt>
                <c:pt idx="563">
                  <c:v>301.5</c:v>
                </c:pt>
                <c:pt idx="564">
                  <c:v>302</c:v>
                </c:pt>
                <c:pt idx="565">
                  <c:v>302.5</c:v>
                </c:pt>
                <c:pt idx="566">
                  <c:v>303</c:v>
                </c:pt>
                <c:pt idx="567">
                  <c:v>303.5</c:v>
                </c:pt>
                <c:pt idx="568">
                  <c:v>304</c:v>
                </c:pt>
                <c:pt idx="569">
                  <c:v>304.5</c:v>
                </c:pt>
                <c:pt idx="570">
                  <c:v>305</c:v>
                </c:pt>
                <c:pt idx="571">
                  <c:v>305.5</c:v>
                </c:pt>
                <c:pt idx="572">
                  <c:v>306</c:v>
                </c:pt>
                <c:pt idx="573">
                  <c:v>306.5</c:v>
                </c:pt>
                <c:pt idx="574">
                  <c:v>307</c:v>
                </c:pt>
                <c:pt idx="575">
                  <c:v>307.5</c:v>
                </c:pt>
                <c:pt idx="576">
                  <c:v>308</c:v>
                </c:pt>
                <c:pt idx="577">
                  <c:v>308.5</c:v>
                </c:pt>
                <c:pt idx="578">
                  <c:v>309</c:v>
                </c:pt>
                <c:pt idx="579">
                  <c:v>309.5</c:v>
                </c:pt>
                <c:pt idx="580">
                  <c:v>310</c:v>
                </c:pt>
                <c:pt idx="581">
                  <c:v>310.5</c:v>
                </c:pt>
                <c:pt idx="582">
                  <c:v>311</c:v>
                </c:pt>
                <c:pt idx="583">
                  <c:v>311.5</c:v>
                </c:pt>
                <c:pt idx="584">
                  <c:v>312</c:v>
                </c:pt>
                <c:pt idx="585">
                  <c:v>312.5</c:v>
                </c:pt>
                <c:pt idx="586">
                  <c:v>313</c:v>
                </c:pt>
                <c:pt idx="587">
                  <c:v>313.5</c:v>
                </c:pt>
                <c:pt idx="588">
                  <c:v>314</c:v>
                </c:pt>
                <c:pt idx="589">
                  <c:v>314.5</c:v>
                </c:pt>
                <c:pt idx="590">
                  <c:v>315</c:v>
                </c:pt>
                <c:pt idx="591">
                  <c:v>315.5</c:v>
                </c:pt>
                <c:pt idx="592">
                  <c:v>316</c:v>
                </c:pt>
                <c:pt idx="593">
                  <c:v>316.5</c:v>
                </c:pt>
                <c:pt idx="594">
                  <c:v>317</c:v>
                </c:pt>
                <c:pt idx="595">
                  <c:v>317.5</c:v>
                </c:pt>
                <c:pt idx="596">
                  <c:v>318</c:v>
                </c:pt>
                <c:pt idx="597">
                  <c:v>318.5</c:v>
                </c:pt>
                <c:pt idx="598">
                  <c:v>319</c:v>
                </c:pt>
                <c:pt idx="599">
                  <c:v>319.5</c:v>
                </c:pt>
                <c:pt idx="600">
                  <c:v>320</c:v>
                </c:pt>
                <c:pt idx="601">
                  <c:v>320.5</c:v>
                </c:pt>
                <c:pt idx="602">
                  <c:v>321</c:v>
                </c:pt>
                <c:pt idx="603">
                  <c:v>321.5</c:v>
                </c:pt>
                <c:pt idx="604">
                  <c:v>322</c:v>
                </c:pt>
                <c:pt idx="605">
                  <c:v>322.5</c:v>
                </c:pt>
                <c:pt idx="606">
                  <c:v>323</c:v>
                </c:pt>
                <c:pt idx="607">
                  <c:v>323.5</c:v>
                </c:pt>
                <c:pt idx="608">
                  <c:v>324</c:v>
                </c:pt>
                <c:pt idx="609">
                  <c:v>324.5</c:v>
                </c:pt>
                <c:pt idx="610">
                  <c:v>325</c:v>
                </c:pt>
                <c:pt idx="611">
                  <c:v>325.5</c:v>
                </c:pt>
                <c:pt idx="612">
                  <c:v>326</c:v>
                </c:pt>
                <c:pt idx="613">
                  <c:v>326.5</c:v>
                </c:pt>
                <c:pt idx="614">
                  <c:v>327</c:v>
                </c:pt>
                <c:pt idx="615">
                  <c:v>327.5</c:v>
                </c:pt>
                <c:pt idx="616">
                  <c:v>328</c:v>
                </c:pt>
                <c:pt idx="617">
                  <c:v>328.5</c:v>
                </c:pt>
                <c:pt idx="618">
                  <c:v>329</c:v>
                </c:pt>
                <c:pt idx="619">
                  <c:v>329.5</c:v>
                </c:pt>
                <c:pt idx="620">
                  <c:v>330</c:v>
                </c:pt>
                <c:pt idx="621">
                  <c:v>330.5</c:v>
                </c:pt>
                <c:pt idx="622">
                  <c:v>331</c:v>
                </c:pt>
                <c:pt idx="623">
                  <c:v>331.5</c:v>
                </c:pt>
                <c:pt idx="624">
                  <c:v>332</c:v>
                </c:pt>
                <c:pt idx="625">
                  <c:v>332.5</c:v>
                </c:pt>
                <c:pt idx="626">
                  <c:v>333</c:v>
                </c:pt>
                <c:pt idx="627">
                  <c:v>333.5</c:v>
                </c:pt>
                <c:pt idx="628">
                  <c:v>334</c:v>
                </c:pt>
                <c:pt idx="629">
                  <c:v>334.5</c:v>
                </c:pt>
                <c:pt idx="630">
                  <c:v>335</c:v>
                </c:pt>
                <c:pt idx="631">
                  <c:v>335.5</c:v>
                </c:pt>
                <c:pt idx="632">
                  <c:v>336</c:v>
                </c:pt>
                <c:pt idx="633">
                  <c:v>336.5</c:v>
                </c:pt>
                <c:pt idx="634">
                  <c:v>337</c:v>
                </c:pt>
                <c:pt idx="635">
                  <c:v>337.5</c:v>
                </c:pt>
                <c:pt idx="636">
                  <c:v>338</c:v>
                </c:pt>
                <c:pt idx="637">
                  <c:v>338.5</c:v>
                </c:pt>
                <c:pt idx="638">
                  <c:v>339</c:v>
                </c:pt>
                <c:pt idx="639">
                  <c:v>339.5</c:v>
                </c:pt>
                <c:pt idx="640">
                  <c:v>340</c:v>
                </c:pt>
                <c:pt idx="641">
                  <c:v>340.5</c:v>
                </c:pt>
                <c:pt idx="642">
                  <c:v>341</c:v>
                </c:pt>
                <c:pt idx="643">
                  <c:v>341.5</c:v>
                </c:pt>
                <c:pt idx="644">
                  <c:v>342</c:v>
                </c:pt>
                <c:pt idx="645">
                  <c:v>342.5</c:v>
                </c:pt>
                <c:pt idx="646">
                  <c:v>343</c:v>
                </c:pt>
                <c:pt idx="647">
                  <c:v>343.5</c:v>
                </c:pt>
                <c:pt idx="648">
                  <c:v>344</c:v>
                </c:pt>
                <c:pt idx="649">
                  <c:v>344.5</c:v>
                </c:pt>
                <c:pt idx="650">
                  <c:v>345</c:v>
                </c:pt>
                <c:pt idx="651">
                  <c:v>345.5</c:v>
                </c:pt>
                <c:pt idx="652">
                  <c:v>346</c:v>
                </c:pt>
                <c:pt idx="653">
                  <c:v>346.5</c:v>
                </c:pt>
                <c:pt idx="654">
                  <c:v>347</c:v>
                </c:pt>
                <c:pt idx="655">
                  <c:v>347.5</c:v>
                </c:pt>
                <c:pt idx="656">
                  <c:v>348</c:v>
                </c:pt>
                <c:pt idx="657">
                  <c:v>348.5</c:v>
                </c:pt>
                <c:pt idx="658">
                  <c:v>349</c:v>
                </c:pt>
                <c:pt idx="659">
                  <c:v>349.5</c:v>
                </c:pt>
                <c:pt idx="660">
                  <c:v>350</c:v>
                </c:pt>
              </c:numCache>
            </c:numRef>
          </c:xVal>
          <c:yVal>
            <c:numRef>
              <c:f>'Vo確認(Vin(typ))'!$G$30:$G$690</c:f>
              <c:numCache>
                <c:formatCode>General</c:formatCode>
                <c:ptCount val="661"/>
                <c:pt idx="0">
                  <c:v>1.4983169600147712</c:v>
                </c:pt>
                <c:pt idx="1">
                  <c:v>1.6251991429410859</c:v>
                </c:pt>
                <c:pt idx="2">
                  <c:v>1.7576458454607877</c:v>
                </c:pt>
                <c:pt idx="3">
                  <c:v>1.8958972237516569</c:v>
                </c:pt>
                <c:pt idx="4">
                  <c:v>2.040208369029755</c:v>
                </c:pt>
                <c:pt idx="5">
                  <c:v>2.1908502508609979</c:v>
                </c:pt>
                <c:pt idx="6">
                  <c:v>2.3481107149777753</c:v>
                </c:pt>
                <c:pt idx="7">
                  <c:v>2.5122955354346908</c:v>
                </c:pt>
                <c:pt idx="8">
                  <c:v>2.6837295198418687</c:v>
                </c:pt>
                <c:pt idx="9">
                  <c:v>2.8627576649695108</c:v>
                </c:pt>
                <c:pt idx="10">
                  <c:v>3.0497463581334179</c:v>
                </c:pt>
                <c:pt idx="11">
                  <c:v>3.2450846173374321</c:v>
                </c:pt>
                <c:pt idx="12">
                  <c:v>3.4491853600283036</c:v>
                </c:pt>
                <c:pt idx="13">
                  <c:v>3.6624866863430552</c:v>
                </c:pt>
                <c:pt idx="14">
                  <c:v>3.8854531576927998</c:v>
                </c:pt>
                <c:pt idx="15">
                  <c:v>4.1185770451781281</c:v>
                </c:pt>
                <c:pt idx="16">
                  <c:v>4.3623795143650854</c:v>
                </c:pt>
                <c:pt idx="17">
                  <c:v>4.6174117029985347</c:v>
                </c:pt>
                <c:pt idx="18">
                  <c:v>4.8842556358508009</c:v>
                </c:pt>
                <c:pt idx="19">
                  <c:v>5.1635249055747652</c:v>
                </c:pt>
                <c:pt idx="20">
                  <c:v>5.4558650295395443</c:v>
                </c:pt>
                <c:pt idx="21">
                  <c:v>5.7619533694668936</c:v>
                </c:pt>
                <c:pt idx="22">
                  <c:v>6.0824984724604372</c:v>
                </c:pt>
                <c:pt idx="23">
                  <c:v>6.4182386578545376</c:v>
                </c:pt>
                <c:pt idx="24">
                  <c:v>6.7699396332893693</c:v>
                </c:pt>
                <c:pt idx="25">
                  <c:v>7.1383908746514999</c:v>
                </c:pt>
                <c:pt idx="26">
                  <c:v>7.5244004472429289</c:v>
                </c:pt>
                <c:pt idx="27">
                  <c:v>7.928787879302611</c:v>
                </c:pt>
                <c:pt idx="28">
                  <c:v>8.3523746239237351</c:v>
                </c:pt>
                <c:pt idx="29">
                  <c:v>8.7959715625823005</c:v>
                </c:pt>
                <c:pt idx="30">
                  <c:v>9.2603629155544223</c:v>
                </c:pt>
                <c:pt idx="31">
                  <c:v>9.7462858364138381</c:v>
                </c:pt>
                <c:pt idx="32">
                  <c:v>10.25440488790365</c:v>
                </c:pt>
                <c:pt idx="33">
                  <c:v>10.785280537798968</c:v>
                </c:pt>
                <c:pt idx="34">
                  <c:v>11.339330795228037</c:v>
                </c:pt>
                <c:pt idx="35">
                  <c:v>11.91678515758262</c:v>
                </c:pt>
                <c:pt idx="36">
                  <c:v>12.51763019241541</c:v>
                </c:pt>
                <c:pt idx="37">
                  <c:v>13.141546384673756</c:v>
                </c:pt>
                <c:pt idx="38">
                  <c:v>13.78783639371515</c:v>
                </c:pt>
                <c:pt idx="39">
                  <c:v>14.455345648578776</c:v>
                </c:pt>
                <c:pt idx="40">
                  <c:v>15.142377321968171</c:v>
                </c:pt>
                <c:pt idx="41">
                  <c:v>15.846605201264362</c:v>
                </c:pt>
                <c:pt idx="42">
                  <c:v>16.564989811197808</c:v>
                </c:pt>
                <c:pt idx="43">
                  <c:v>17.293705250493826</c:v>
                </c:pt>
                <c:pt idx="44">
                  <c:v>18.0280863777372</c:v>
                </c:pt>
                <c:pt idx="45">
                  <c:v>18.762607860217848</c:v>
                </c:pt>
                <c:pt idx="46">
                  <c:v>19.490907659276534</c:v>
                </c:pt>
                <c:pt idx="47">
                  <c:v>20.205867115421992</c:v>
                </c:pt>
                <c:pt idx="48">
                  <c:v>20.899757250832735</c:v>
                </c:pt>
                <c:pt idx="49">
                  <c:v>21.564455745771497</c:v>
                </c:pt>
                <c:pt idx="50">
                  <c:v>22.191731237423962</c:v>
                </c:pt>
                <c:pt idx="51">
                  <c:v>22.773581803164848</c:v>
                </c:pt>
                <c:pt idx="52">
                  <c:v>23.302604209551081</c:v>
                </c:pt>
                <c:pt idx="53">
                  <c:v>23.772361882722027</c:v>
                </c:pt>
                <c:pt idx="54">
                  <c:v>24.177714919760433</c:v>
                </c:pt>
                <c:pt idx="55">
                  <c:v>24.515076609686194</c:v>
                </c:pt>
                <c:pt idx="56">
                  <c:v>24.782568406790084</c:v>
                </c:pt>
                <c:pt idx="57">
                  <c:v>24.980057998936349</c:v>
                </c:pt>
                <c:pt idx="58">
                  <c:v>25.109080488238781</c:v>
                </c:pt>
                <c:pt idx="59">
                  <c:v>25.172657488583493</c:v>
                </c:pt>
                <c:pt idx="60">
                  <c:v>25.175040174814828</c:v>
                </c:pt>
                <c:pt idx="61">
                  <c:v>25.121408167629156</c:v>
                </c:pt>
                <c:pt idx="62">
                  <c:v>25.017556299573211</c:v>
                </c:pt>
                <c:pt idx="63">
                  <c:v>24.869596812651899</c:v>
                </c:pt>
                <c:pt idx="64">
                  <c:v>24.683697198304824</c:v>
                </c:pt>
                <c:pt idx="65">
                  <c:v>24.465865645898848</c:v>
                </c:pt>
                <c:pt idx="66">
                  <c:v>24.221788484674228</c:v>
                </c:pt>
                <c:pt idx="67">
                  <c:v>23.956718043878489</c:v>
                </c:pt>
                <c:pt idx="68">
                  <c:v>23.675405365700801</c:v>
                </c:pt>
                <c:pt idx="69">
                  <c:v>23.382070076550075</c:v>
                </c:pt>
                <c:pt idx="70">
                  <c:v>23.080399084365638</c:v>
                </c:pt>
                <c:pt idx="71">
                  <c:v>22.773566165355533</c:v>
                </c:pt>
                <c:pt idx="72">
                  <c:v>22.464265504281482</c:v>
                </c:pt>
                <c:pt idx="73">
                  <c:v>22.154753518055923</c:v>
                </c:pt>
                <c:pt idx="74">
                  <c:v>21.846894587093686</c:v>
                </c:pt>
                <c:pt idx="75">
                  <c:v>21.542207500686914</c:v>
                </c:pt>
                <c:pt idx="76">
                  <c:v>21.241910422369109</c:v>
                </c:pt>
                <c:pt idx="77">
                  <c:v>20.946962979071696</c:v>
                </c:pt>
                <c:pt idx="78">
                  <c:v>20.658104683971789</c:v>
                </c:pt>
                <c:pt idx="79">
                  <c:v>20.375889342565422</c:v>
                </c:pt>
                <c:pt idx="80">
                  <c:v>20.100715395356296</c:v>
                </c:pt>
                <c:pt idx="81">
                  <c:v>19.832852348867757</c:v>
                </c:pt>
                <c:pt idx="82">
                  <c:v>19.572463566275925</c:v>
                </c:pt>
                <c:pt idx="83">
                  <c:v>19.31962575203244</c:v>
                </c:pt>
                <c:pt idx="84">
                  <c:v>19.074345488912289</c:v>
                </c:pt>
                <c:pt idx="85">
                  <c:v>18.836573184269795</c:v>
                </c:pt>
                <c:pt idx="86">
                  <c:v>18.606214764658116</c:v>
                </c:pt>
                <c:pt idx="87">
                  <c:v>18.383141431282557</c:v>
                </c:pt>
                <c:pt idx="88">
                  <c:v>18.167197757773479</c:v>
                </c:pt>
                <c:pt idx="89">
                  <c:v>17.958208379630154</c:v>
                </c:pt>
                <c:pt idx="90">
                  <c:v>17.755983493391501</c:v>
                </c:pt>
                <c:pt idx="91">
                  <c:v>17.560323354304138</c:v>
                </c:pt>
                <c:pt idx="92">
                  <c:v>17.371021934596538</c:v>
                </c:pt>
                <c:pt idx="93">
                  <c:v>17.187869880670398</c:v>
                </c:pt>
                <c:pt idx="94">
                  <c:v>17.0106568865924</c:v>
                </c:pt>
                <c:pt idx="95">
                  <c:v>16.839173583073698</c:v>
                </c:pt>
                <c:pt idx="96">
                  <c:v>16.673213025443385</c:v>
                </c:pt>
                <c:pt idx="97">
                  <c:v>16.51257185070407</c:v>
                </c:pt>
                <c:pt idx="98">
                  <c:v>16.357051162339999</c:v>
                </c:pt>
                <c:pt idx="99">
                  <c:v>16.206457191877163</c:v>
                </c:pt>
                <c:pt idx="100">
                  <c:v>16.060601778033426</c:v>
                </c:pt>
                <c:pt idx="101">
                  <c:v>15.919302697430508</c:v>
                </c:pt>
                <c:pt idx="102">
                  <c:v>15.782383875077135</c:v>
                </c:pt>
                <c:pt idx="103">
                  <c:v>15.649675498007179</c:v>
                </c:pt>
                <c:pt idx="104">
                  <c:v>15.521014051422009</c:v>
                </c:pt>
                <c:pt idx="105">
                  <c:v>15.396242293318885</c:v>
                </c:pt>
                <c:pt idx="106">
                  <c:v>15.275209180779648</c:v>
                </c:pt>
                <c:pt idx="107">
                  <c:v>15.157769758756281</c:v>
                </c:pt>
                <c:pt idx="108">
                  <c:v>15.043785020245513</c:v>
                </c:pt>
                <c:pt idx="109">
                  <c:v>14.933121745128471</c:v>
                </c:pt>
                <c:pt idx="110">
                  <c:v>14.825652323610322</c:v>
                </c:pt>
                <c:pt idx="111">
                  <c:v>14.721254569082113</c:v>
                </c:pt>
                <c:pt idx="112">
                  <c:v>14.619811524305646</c:v>
                </c:pt>
                <c:pt idx="113">
                  <c:v>14.521211264059504</c:v>
                </c:pt>
                <c:pt idx="114">
                  <c:v>14.42534669675412</c:v>
                </c:pt>
                <c:pt idx="115">
                  <c:v>14.33211536700386</c:v>
                </c:pt>
                <c:pt idx="116">
                  <c:v>14.241419260715501</c:v>
                </c:pt>
                <c:pt idx="117">
                  <c:v>14.153164613900376</c:v>
                </c:pt>
                <c:pt idx="118">
                  <c:v>14.067261726128411</c:v>
                </c:pt>
                <c:pt idx="119">
                  <c:v>13.983624779305922</c:v>
                </c:pt>
                <c:pt idx="120">
                  <c:v>13.902171662266211</c:v>
                </c:pt>
                <c:pt idx="121">
                  <c:v>13.822823801505539</c:v>
                </c:pt>
                <c:pt idx="122">
                  <c:v>13.745505998270236</c:v>
                </c:pt>
                <c:pt idx="123">
                  <c:v>13.670146272099123</c:v>
                </c:pt>
                <c:pt idx="124">
                  <c:v>13.596675710843916</c:v>
                </c:pt>
                <c:pt idx="125">
                  <c:v>13.52502832712613</c:v>
                </c:pt>
                <c:pt idx="126">
                  <c:v>13.45514092113846</c:v>
                </c:pt>
                <c:pt idx="127">
                  <c:v>13.386952949659879</c:v>
                </c:pt>
                <c:pt idx="128">
                  <c:v>13.320406401124016</c:v>
                </c:pt>
                <c:pt idx="129">
                  <c:v>13.25544567655886</c:v>
                </c:pt>
                <c:pt idx="130">
                  <c:v>13.192017476200169</c:v>
                </c:pt>
                <c:pt idx="131">
                  <c:v>13.130070691570763</c:v>
                </c:pt>
                <c:pt idx="132">
                  <c:v>13.06955630281159</c:v>
                </c:pt>
                <c:pt idx="133">
                  <c:v>13.010427281047507</c:v>
                </c:pt>
                <c:pt idx="134">
                  <c:v>12.952638495570666</c:v>
                </c:pt>
                <c:pt idx="135">
                  <c:v>12.896146625625956</c:v>
                </c:pt>
                <c:pt idx="136">
                  <c:v>12.840910076586756</c:v>
                </c:pt>
                <c:pt idx="137">
                  <c:v>12.78688890031362</c:v>
                </c:pt>
                <c:pt idx="138">
                  <c:v>12.734044719494669</c:v>
                </c:pt>
                <c:pt idx="139">
                  <c:v>12.682340655772288</c:v>
                </c:pt>
                <c:pt idx="140">
                  <c:v>12.631741261468125</c:v>
                </c:pt>
                <c:pt idx="141">
                  <c:v>12.582212454725278</c:v>
                </c:pt>
                <c:pt idx="142">
                  <c:v>12.533721457893874</c:v>
                </c:pt>
                <c:pt idx="143">
                  <c:v>12.486236738994023</c:v>
                </c:pt>
                <c:pt idx="144">
                  <c:v>12.439727956097171</c:v>
                </c:pt>
                <c:pt idx="145">
                  <c:v>12.394165904474493</c:v>
                </c:pt>
                <c:pt idx="146">
                  <c:v>12.349522466368112</c:v>
                </c:pt>
                <c:pt idx="147">
                  <c:v>12.30577056324791</c:v>
                </c:pt>
                <c:pt idx="148">
                  <c:v>12.262884110423673</c:v>
                </c:pt>
                <c:pt idx="149">
                  <c:v>12.220837973888781</c:v>
                </c:pt>
                <c:pt idx="150">
                  <c:v>12.179607929278086</c:v>
                </c:pt>
                <c:pt idx="151">
                  <c:v>12.139170622828811</c:v>
                </c:pt>
                <c:pt idx="152">
                  <c:v>12.099503534239012</c:v>
                </c:pt>
                <c:pt idx="153">
                  <c:v>12.060584941323828</c:v>
                </c:pt>
                <c:pt idx="154">
                  <c:v>12.022393886375133</c:v>
                </c:pt>
                <c:pt idx="155">
                  <c:v>11.984910144135149</c:v>
                </c:pt>
                <c:pt idx="156">
                  <c:v>11.948114191299585</c:v>
                </c:pt>
                <c:pt idx="157">
                  <c:v>11.911987177470255</c:v>
                </c:pt>
                <c:pt idx="158">
                  <c:v>11.876510897481753</c:v>
                </c:pt>
                <c:pt idx="159">
                  <c:v>11.841667765030566</c:v>
                </c:pt>
                <c:pt idx="160">
                  <c:v>11.807440787539218</c:v>
                </c:pt>
                <c:pt idx="161">
                  <c:v>11.773813542191547</c:v>
                </c:pt>
                <c:pt idx="162">
                  <c:v>11.740770153078774</c:v>
                </c:pt>
                <c:pt idx="163">
                  <c:v>11.708295269399349</c:v>
                </c:pt>
                <c:pt idx="164">
                  <c:v>11.676374044658653</c:v>
                </c:pt>
                <c:pt idx="165">
                  <c:v>11.644992116817599</c:v>
                </c:pt>
                <c:pt idx="166">
                  <c:v>11.614135589341963</c:v>
                </c:pt>
                <c:pt idx="167">
                  <c:v>11.583791013106918</c:v>
                </c:pt>
                <c:pt idx="168">
                  <c:v>11.553945369113659</c:v>
                </c:pt>
                <c:pt idx="169">
                  <c:v>11.52458605197752</c:v>
                </c:pt>
                <c:pt idx="170">
                  <c:v>11.495700854148897</c:v>
                </c:pt>
                <c:pt idx="171">
                  <c:v>11.467277950830747</c:v>
                </c:pt>
                <c:pt idx="172">
                  <c:v>11.439305885558081</c:v>
                </c:pt>
                <c:pt idx="173">
                  <c:v>11.411773556406875</c:v>
                </c:pt>
                <c:pt idx="174">
                  <c:v>11.384670202801606</c:v>
                </c:pt>
                <c:pt idx="175">
                  <c:v>11.357985392892123</c:v>
                </c:pt>
                <c:pt idx="176">
                  <c:v>11.331709011472308</c:v>
                </c:pt>
                <c:pt idx="177">
                  <c:v>11.305831248414254</c:v>
                </c:pt>
                <c:pt idx="178">
                  <c:v>11.280342587593276</c:v>
                </c:pt>
                <c:pt idx="179">
                  <c:v>11.255233796280146</c:v>
                </c:pt>
                <c:pt idx="180">
                  <c:v>11.230495914978491</c:v>
                </c:pt>
                <c:pt idx="181">
                  <c:v>11.206120247686044</c:v>
                </c:pt>
                <c:pt idx="182">
                  <c:v>11.182098352559969</c:v>
                </c:pt>
                <c:pt idx="183">
                  <c:v>11.1584220329672</c:v>
                </c:pt>
                <c:pt idx="184">
                  <c:v>11.135083328901858</c:v>
                </c:pt>
                <c:pt idx="185">
                  <c:v>11.1120745087527</c:v>
                </c:pt>
                <c:pt idx="186">
                  <c:v>11.089388061404472</c:v>
                </c:pt>
                <c:pt idx="187">
                  <c:v>11.067016688657752</c:v>
                </c:pt>
                <c:pt idx="188">
                  <c:v>11.044953297952805</c:v>
                </c:pt>
                <c:pt idx="189">
                  <c:v>11.023190995383555</c:v>
                </c:pt>
                <c:pt idx="190">
                  <c:v>11.00172307898859</c:v>
                </c:pt>
                <c:pt idx="191">
                  <c:v>10.980543032306713</c:v>
                </c:pt>
                <c:pt idx="192">
                  <c:v>10.959644518185195</c:v>
                </c:pt>
                <c:pt idx="193">
                  <c:v>10.939021372829478</c:v>
                </c:pt>
                <c:pt idx="194">
                  <c:v>10.91866760008363</c:v>
                </c:pt>
                <c:pt idx="195">
                  <c:v>10.898577365931331</c:v>
                </c:pt>
                <c:pt idx="196">
                  <c:v>10.87874499320783</c:v>
                </c:pt>
                <c:pt idx="197">
                  <c:v>10.859164956513501</c:v>
                </c:pt>
                <c:pt idx="198">
                  <c:v>10.839831877320426</c:v>
                </c:pt>
                <c:pt idx="199">
                  <c:v>10.820740519263518</c:v>
                </c:pt>
                <c:pt idx="200">
                  <c:v>10.801885783608329</c:v>
                </c:pt>
                <c:pt idx="201">
                  <c:v>10.783262704888021</c:v>
                </c:pt>
                <c:pt idx="202">
                  <c:v>10.764866446702188</c:v>
                </c:pt>
                <c:pt idx="203">
                  <c:v>10.746692297670824</c:v>
                </c:pt>
                <c:pt idx="204">
                  <c:v>10.728735667536801</c:v>
                </c:pt>
                <c:pt idx="205">
                  <c:v>10.710992083410689</c:v>
                </c:pt>
                <c:pt idx="206">
                  <c:v>10.693457186151962</c:v>
                </c:pt>
                <c:pt idx="207">
                  <c:v>10.67612672688097</c:v>
                </c:pt>
                <c:pt idx="208">
                  <c:v>10.658996563616233</c:v>
                </c:pt>
                <c:pt idx="209">
                  <c:v>10.642062658031959</c:v>
                </c:pt>
                <c:pt idx="210">
                  <c:v>10.625321072330873</c:v>
                </c:pt>
                <c:pt idx="211">
                  <c:v>10.608767966227648</c:v>
                </c:pt>
                <c:pt idx="212">
                  <c:v>10.592399594038458</c:v>
                </c:pt>
                <c:pt idx="213">
                  <c:v>10.576212301872475</c:v>
                </c:pt>
                <c:pt idx="214">
                  <c:v>10.560202524921099</c:v>
                </c:pt>
                <c:pt idx="215">
                  <c:v>10.544366784841133</c:v>
                </c:pt>
                <c:pt idx="216">
                  <c:v>10.528701687228134</c:v>
                </c:pt>
                <c:pt idx="217">
                  <c:v>10.513203919176393</c:v>
                </c:pt>
                <c:pt idx="218">
                  <c:v>10.497870246922176</c:v>
                </c:pt>
                <c:pt idx="219">
                  <c:v>10.482697513566897</c:v>
                </c:pt>
                <c:pt idx="220">
                  <c:v>10.467682636877225</c:v>
                </c:pt>
                <c:pt idx="221">
                  <c:v>10.452822607159078</c:v>
                </c:pt>
                <c:pt idx="222">
                  <c:v>10.438114485202677</c:v>
                </c:pt>
                <c:pt idx="223">
                  <c:v>10.423555400295937</c:v>
                </c:pt>
                <c:pt idx="224">
                  <c:v>10.409142548303645</c:v>
                </c:pt>
                <c:pt idx="225">
                  <c:v>10.394873189809845</c:v>
                </c:pt>
                <c:pt idx="226">
                  <c:v>10.380744648321096</c:v>
                </c:pt>
                <c:pt idx="227">
                  <c:v>10.366754308528334</c:v>
                </c:pt>
                <c:pt idx="228">
                  <c:v>10.352899614625118</c:v>
                </c:pt>
                <c:pt idx="229">
                  <c:v>10.339178068680145</c:v>
                </c:pt>
                <c:pt idx="230">
                  <c:v>10.325587229062092</c:v>
                </c:pt>
                <c:pt idx="231">
                  <c:v>10.31212470891481</c:v>
                </c:pt>
                <c:pt idx="232">
                  <c:v>10.298788174680997</c:v>
                </c:pt>
                <c:pt idx="233">
                  <c:v>10.285575344672681</c:v>
                </c:pt>
                <c:pt idx="234">
                  <c:v>10.272483987686698</c:v>
                </c:pt>
                <c:pt idx="235">
                  <c:v>10.259511921663623</c:v>
                </c:pt>
                <c:pt idx="236">
                  <c:v>10.246657012388543</c:v>
                </c:pt>
                <c:pt idx="237">
                  <c:v>10.233917172232198</c:v>
                </c:pt>
                <c:pt idx="238">
                  <c:v>10.221290358931055</c:v>
                </c:pt>
                <c:pt idx="239">
                  <c:v>10.208774574404893</c:v>
                </c:pt>
                <c:pt idx="240">
                  <c:v>10.196367863610643</c:v>
                </c:pt>
                <c:pt idx="241">
                  <c:v>10.184068313431146</c:v>
                </c:pt>
                <c:pt idx="242">
                  <c:v>10.171874051597644</c:v>
                </c:pt>
                <c:pt idx="243">
                  <c:v>10.159783245644801</c:v>
                </c:pt>
                <c:pt idx="244">
                  <c:v>10.147794101897174</c:v>
                </c:pt>
                <c:pt idx="245">
                  <c:v>10.135904864485976</c:v>
                </c:pt>
                <c:pt idx="246">
                  <c:v>10.124113814395178</c:v>
                </c:pt>
                <c:pt idx="247">
                  <c:v>10.112419268535858</c:v>
                </c:pt>
                <c:pt idx="248">
                  <c:v>10.100819578847908</c:v>
                </c:pt>
                <c:pt idx="249">
                  <c:v>10.089313131428105</c:v>
                </c:pt>
                <c:pt idx="250">
                  <c:v>10.077898345683757</c:v>
                </c:pt>
                <c:pt idx="251">
                  <c:v>10.066573673510918</c:v>
                </c:pt>
                <c:pt idx="252">
                  <c:v>10.055337598496498</c:v>
                </c:pt>
                <c:pt idx="253">
                  <c:v>10.04418863514336</c:v>
                </c:pt>
                <c:pt idx="254">
                  <c:v>10.033125328117737</c:v>
                </c:pt>
                <c:pt idx="255">
                  <c:v>10.022146251518125</c:v>
                </c:pt>
                <c:pt idx="256">
                  <c:v>10.011250008165048</c:v>
                </c:pt>
                <c:pt idx="257">
                  <c:v>10.000435228910955</c:v>
                </c:pt>
                <c:pt idx="258">
                  <c:v>9.989700571969605</c:v>
                </c:pt>
                <c:pt idx="259">
                  <c:v>9.9790447222642911</c:v>
                </c:pt>
                <c:pt idx="260">
                  <c:v>9.9684663907943492</c:v>
                </c:pt>
                <c:pt idx="261">
                  <c:v>9.957964314019307</c:v>
                </c:pt>
                <c:pt idx="262">
                  <c:v>9.9475372532601032</c:v>
                </c:pt>
                <c:pt idx="263">
                  <c:v>9.9371839941168894</c:v>
                </c:pt>
                <c:pt idx="264">
                  <c:v>9.9269033459028648</c:v>
                </c:pt>
                <c:pt idx="265">
                  <c:v>9.9166941410935721</c:v>
                </c:pt>
                <c:pt idx="266">
                  <c:v>9.9065552347912842</c:v>
                </c:pt>
                <c:pt idx="267">
                  <c:v>9.8964855042038984</c:v>
                </c:pt>
                <c:pt idx="268">
                  <c:v>9.8864838481379618</c:v>
                </c:pt>
                <c:pt idx="269">
                  <c:v>9.8765491865053576</c:v>
                </c:pt>
                <c:pt idx="270">
                  <c:v>9.8666804598431863</c:v>
                </c:pt>
                <c:pt idx="271">
                  <c:v>9.8568766288465675</c:v>
                </c:pt>
                <c:pt idx="272">
                  <c:v>9.84713667391377</c:v>
                </c:pt>
                <c:pt idx="273">
                  <c:v>9.837459594703498</c:v>
                </c:pt>
                <c:pt idx="274">
                  <c:v>9.8278444097037774</c:v>
                </c:pt>
                <c:pt idx="275">
                  <c:v>9.8182901558122495</c:v>
                </c:pt>
                <c:pt idx="276">
                  <c:v>9.8087958879274009</c:v>
                </c:pt>
                <c:pt idx="277">
                  <c:v>9.7993606785504994</c:v>
                </c:pt>
                <c:pt idx="278">
                  <c:v>9.7899836173978088</c:v>
                </c:pt>
                <c:pt idx="279">
                  <c:v>9.7806638110229116</c:v>
                </c:pt>
                <c:pt idx="280">
                  <c:v>9.7714003824487001</c:v>
                </c:pt>
                <c:pt idx="281">
                  <c:v>9.7621924708088308</c:v>
                </c:pt>
                <c:pt idx="282">
                  <c:v>9.7530392309983718</c:v>
                </c:pt>
                <c:pt idx="283">
                  <c:v>9.7439398333333056</c:v>
                </c:pt>
                <c:pt idx="284">
                  <c:v>9.734893463218679</c:v>
                </c:pt>
                <c:pt idx="285">
                  <c:v>9.7258993208251656</c:v>
                </c:pt>
                <c:pt idx="286">
                  <c:v>9.7169566207737166</c:v>
                </c:pt>
                <c:pt idx="287">
                  <c:v>9.7080645918281565</c:v>
                </c:pt>
                <c:pt idx="288">
                  <c:v>9.6992224765954393</c:v>
                </c:pt>
                <c:pt idx="289">
                  <c:v>9.6904295312333524</c:v>
                </c:pt>
                <c:pt idx="290">
                  <c:v>9.681685025165482</c:v>
                </c:pt>
                <c:pt idx="291">
                  <c:v>9.6729882408032086</c:v>
                </c:pt>
                <c:pt idx="292">
                  <c:v>9.6643384732744995</c:v>
                </c:pt>
                <c:pt idx="293">
                  <c:v>9.6557350301594234</c:v>
                </c:pt>
                <c:pt idx="294">
                  <c:v>9.6471772312320336</c:v>
                </c:pt>
                <c:pt idx="295">
                  <c:v>9.6386644082085837</c:v>
                </c:pt>
                <c:pt idx="296">
                  <c:v>9.6301959045018215</c:v>
                </c:pt>
                <c:pt idx="297">
                  <c:v>9.6217710749812095</c:v>
                </c:pt>
                <c:pt idx="298">
                  <c:v>9.6133892857389007</c:v>
                </c:pt>
                <c:pt idx="299">
                  <c:v>9.6050499138613432</c:v>
                </c:pt>
                <c:pt idx="300">
                  <c:v>9.5967523472063228</c:v>
                </c:pt>
                <c:pt idx="301">
                  <c:v>9.5884959841852773</c:v>
                </c:pt>
                <c:pt idx="302">
                  <c:v>9.5802802335508286</c:v>
                </c:pt>
                <c:pt idx="303">
                  <c:v>9.5721045141892542</c:v>
                </c:pt>
                <c:pt idx="304">
                  <c:v>9.5639682549179064</c:v>
                </c:pt>
                <c:pt idx="305">
                  <c:v>9.5558708942873238</c:v>
                </c:pt>
                <c:pt idx="306">
                  <c:v>9.5478118803879877</c:v>
                </c:pt>
                <c:pt idx="307">
                  <c:v>9.5397906706615707</c:v>
                </c:pt>
                <c:pt idx="308">
                  <c:v>9.5318067317165642</c:v>
                </c:pt>
                <c:pt idx="309">
                  <c:v>9.5238595391481358</c:v>
                </c:pt>
                <c:pt idx="310">
                  <c:v>9.515948577362165</c:v>
                </c:pt>
                <c:pt idx="311">
                  <c:v>9.5080733394032872</c:v>
                </c:pt>
                <c:pt idx="312">
                  <c:v>9.5002333267868853</c:v>
                </c:pt>
                <c:pt idx="313">
                  <c:v>9.4924280493348885</c:v>
                </c:pt>
                <c:pt idx="314">
                  <c:v>9.4846570250153057</c:v>
                </c:pt>
                <c:pt idx="315">
                  <c:v>9.4769197797853764</c:v>
                </c:pt>
                <c:pt idx="316">
                  <c:v>9.4692158474382815</c:v>
                </c:pt>
                <c:pt idx="317">
                  <c:v>9.4615447694532424</c:v>
                </c:pt>
                <c:pt idx="318">
                  <c:v>9.4539060948490263</c:v>
                </c:pt>
                <c:pt idx="319">
                  <c:v>9.446299380040692</c:v>
                </c:pt>
                <c:pt idx="320">
                  <c:v>9.4387241886995046</c:v>
                </c:pt>
                <c:pt idx="321">
                  <c:v>9.4311800916159854</c:v>
                </c:pt>
                <c:pt idx="322">
                  <c:v>9.4236666665659534</c:v>
                </c:pt>
                <c:pt idx="323">
                  <c:v>9.4161834981795192</c:v>
                </c:pt>
                <c:pt idx="324">
                  <c:v>9.4087301778129575</c:v>
                </c:pt>
                <c:pt idx="325">
                  <c:v>9.4013063034233664</c:v>
                </c:pt>
                <c:pt idx="326">
                  <c:v>9.3939114794460679</c:v>
                </c:pt>
                <c:pt idx="327">
                  <c:v>9.3865453166746367</c:v>
                </c:pt>
                <c:pt idx="328">
                  <c:v>9.3792074321435699</c:v>
                </c:pt>
                <c:pt idx="329">
                  <c:v>9.3718974490134439</c:v>
                </c:pt>
                <c:pt idx="330">
                  <c:v>9.3646149964585454</c:v>
                </c:pt>
                <c:pt idx="331">
                  <c:v>9.3573597095569241</c:v>
                </c:pt>
                <c:pt idx="332">
                  <c:v>9.3501312291827716</c:v>
                </c:pt>
                <c:pt idx="333">
                  <c:v>9.3429292019010912</c:v>
                </c:pt>
                <c:pt idx="334">
                  <c:v>9.3357532798646119</c:v>
                </c:pt>
                <c:pt idx="335">
                  <c:v>9.3286031207128612</c:v>
                </c:pt>
                <c:pt idx="336">
                  <c:v>9.3214783874733751</c:v>
                </c:pt>
                <c:pt idx="337">
                  <c:v>9.3143787484649785</c:v>
                </c:pt>
                <c:pt idx="338">
                  <c:v>9.3073038772030774</c:v>
                </c:pt>
                <c:pt idx="339">
                  <c:v>9.3002534523069436</c:v>
                </c:pt>
                <c:pt idx="340">
                  <c:v>9.2932271574089107</c:v>
                </c:pt>
                <c:pt idx="341">
                  <c:v>9.2862246810654518</c:v>
                </c:pt>
                <c:pt idx="342">
                  <c:v>9.2792457166701041</c:v>
                </c:pt>
                <c:pt idx="343">
                  <c:v>9.2722899623681769</c:v>
                </c:pt>
                <c:pt idx="344">
                  <c:v>9.2653571209732011</c:v>
                </c:pt>
                <c:pt idx="345">
                  <c:v>9.2584468998851008</c:v>
                </c:pt>
                <c:pt idx="346">
                  <c:v>9.2515590110100323</c:v>
                </c:pt>
                <c:pt idx="347">
                  <c:v>9.2446931706818365</c:v>
                </c:pt>
                <c:pt idx="348">
                  <c:v>9.2378490995850981</c:v>
                </c:pt>
                <c:pt idx="349">
                  <c:v>9.2310265226797537</c:v>
                </c:pt>
                <c:pt idx="350">
                  <c:v>9.2242251691272106</c:v>
                </c:pt>
                <c:pt idx="351">
                  <c:v>9.217444772217954</c:v>
                </c:pt>
                <c:pt idx="352">
                  <c:v>9.2106850693006095</c:v>
                </c:pt>
                <c:pt idx="353">
                  <c:v>9.2039458017123952</c:v>
                </c:pt>
                <c:pt idx="354">
                  <c:v>9.1972267147109896</c:v>
                </c:pt>
                <c:pt idx="355">
                  <c:v>9.1905275574077212</c:v>
                </c:pt>
                <c:pt idx="356">
                  <c:v>9.1838480827020916</c:v>
                </c:pt>
                <c:pt idx="357">
                  <c:v>9.1771880472175926</c:v>
                </c:pt>
                <c:pt idx="358">
                  <c:v>9.1705472112387625</c:v>
                </c:pt>
                <c:pt idx="359">
                  <c:v>9.1639253386495074</c:v>
                </c:pt>
                <c:pt idx="360">
                  <c:v>9.1573221968725882</c:v>
                </c:pt>
                <c:pt idx="361">
                  <c:v>9.1507375568103253</c:v>
                </c:pt>
                <c:pt idx="362">
                  <c:v>9.1441711927864038</c:v>
                </c:pt>
                <c:pt idx="363">
                  <c:v>9.1376228824888699</c:v>
                </c:pt>
                <c:pt idx="364">
                  <c:v>9.1310924069141581</c:v>
                </c:pt>
                <c:pt idx="365">
                  <c:v>9.1245795503122391</c:v>
                </c:pt>
                <c:pt idx="366">
                  <c:v>9.1180841001328083</c:v>
                </c:pt>
                <c:pt idx="367">
                  <c:v>9.1116058469724912</c:v>
                </c:pt>
                <c:pt idx="368">
                  <c:v>9.1051445845230745</c:v>
                </c:pt>
                <c:pt idx="369">
                  <c:v>9.098700109520701</c:v>
                </c:pt>
                <c:pt idx="370">
                  <c:v>9.0922722216960388</c:v>
                </c:pt>
                <c:pt idx="371">
                  <c:v>9.0858607237253945</c:v>
                </c:pt>
                <c:pt idx="372">
                  <c:v>9.0794654211827321</c:v>
                </c:pt>
                <c:pt idx="373">
                  <c:v>9.0730861224926098</c:v>
                </c:pt>
                <c:pt idx="374">
                  <c:v>9.0667226388839897</c:v>
                </c:pt>
                <c:pt idx="375">
                  <c:v>9.0603747843448978</c:v>
                </c:pt>
                <c:pt idx="376">
                  <c:v>9.0540423755779607</c:v>
                </c:pt>
                <c:pt idx="377">
                  <c:v>9.0477252319567327</c:v>
                </c:pt>
                <c:pt idx="378">
                  <c:v>9.0414231754828549</c:v>
                </c:pt>
                <c:pt idx="379">
                  <c:v>9.0351360307439865</c:v>
                </c:pt>
                <c:pt idx="380">
                  <c:v>9.0288636248725354</c:v>
                </c:pt>
                <c:pt idx="381">
                  <c:v>9.0226057875051104</c:v>
                </c:pt>
                <c:pt idx="382">
                  <c:v>9.0163623507427584</c:v>
                </c:pt>
                <c:pt idx="383">
                  <c:v>9.0101331491118817</c:v>
                </c:pt>
                <c:pt idx="384">
                  <c:v>9.0039180195259103</c:v>
                </c:pt>
                <c:pt idx="385">
                  <c:v>8.9977168012476341</c:v>
                </c:pt>
                <c:pt idx="386">
                  <c:v>8.991529335852233</c:v>
                </c:pt>
                <c:pt idx="387">
                  <c:v>8.9853554671909901</c:v>
                </c:pt>
                <c:pt idx="388">
                  <c:v>8.9791950413556094</c:v>
                </c:pt>
                <c:pt idx="389">
                  <c:v>8.9730479066432327</c:v>
                </c:pt>
                <c:pt idx="390">
                  <c:v>8.9669139135220401</c:v>
                </c:pt>
                <c:pt idx="391">
                  <c:v>8.9607929145974836</c:v>
                </c:pt>
                <c:pt idx="392">
                  <c:v>8.9546847645791168</c:v>
                </c:pt>
                <c:pt idx="393">
                  <c:v>8.9485893202480078</c:v>
                </c:pt>
                <c:pt idx="394">
                  <c:v>8.9425064404247472</c:v>
                </c:pt>
                <c:pt idx="395">
                  <c:v>8.9364359859379938</c:v>
                </c:pt>
                <c:pt idx="396">
                  <c:v>8.9303778195936019</c:v>
                </c:pt>
                <c:pt idx="397">
                  <c:v>8.9243318061442682</c:v>
                </c:pt>
                <c:pt idx="398">
                  <c:v>8.9182978122597287</c:v>
                </c:pt>
                <c:pt idx="399">
                  <c:v>8.9122757064974518</c:v>
                </c:pt>
                <c:pt idx="400">
                  <c:v>8.9062653592738688</c:v>
                </c:pt>
                <c:pt idx="401">
                  <c:v>8.9002666428360975</c:v>
                </c:pt>
                <c:pt idx="402">
                  <c:v>8.894279431234132</c:v>
                </c:pt>
                <c:pt idx="403">
                  <c:v>8.8883036002935523</c:v>
                </c:pt>
                <c:pt idx="404">
                  <c:v>8.8823390275886673</c:v>
                </c:pt>
                <c:pt idx="405">
                  <c:v>8.8763855924161437</c:v>
                </c:pt>
                <c:pt idx="406">
                  <c:v>8.8704431757690756</c:v>
                </c:pt>
                <c:pt idx="407">
                  <c:v>8.8645116603115088</c:v>
                </c:pt>
                <c:pt idx="408">
                  <c:v>8.8585909303533796</c:v>
                </c:pt>
                <c:pt idx="409">
                  <c:v>8.8526808718259016</c:v>
                </c:pt>
                <c:pt idx="410">
                  <c:v>8.8467813722573556</c:v>
                </c:pt>
                <c:pt idx="411">
                  <c:v>8.8408923207492958</c:v>
                </c:pt>
                <c:pt idx="412">
                  <c:v>8.835013607953158</c:v>
                </c:pt>
                <c:pt idx="413">
                  <c:v>8.8291451260472495</c:v>
                </c:pt>
                <c:pt idx="414">
                  <c:v>8.8232867687141567</c:v>
                </c:pt>
                <c:pt idx="415">
                  <c:v>8.8174384311184912</c:v>
                </c:pt>
                <c:pt idx="416">
                  <c:v>8.8116000098850265</c:v>
                </c:pt>
                <c:pt idx="417">
                  <c:v>8.8057714030772107</c:v>
                </c:pt>
                <c:pt idx="418">
                  <c:v>8.7999525101760216</c:v>
                </c:pt>
                <c:pt idx="419">
                  <c:v>8.7941432320591684</c:v>
                </c:pt>
                <c:pt idx="420">
                  <c:v>8.7883434709806547</c:v>
                </c:pt>
                <c:pt idx="421">
                  <c:v>8.7825531305506601</c:v>
                </c:pt>
                <c:pt idx="422">
                  <c:v>8.776772115715767</c:v>
                </c:pt>
                <c:pt idx="423">
                  <c:v>8.7710003327395079</c:v>
                </c:pt>
                <c:pt idx="424">
                  <c:v>8.7652376891832269</c:v>
                </c:pt>
                <c:pt idx="425">
                  <c:v>8.7594840938872558</c:v>
                </c:pt>
                <c:pt idx="426">
                  <c:v>8.7537394569524043</c:v>
                </c:pt>
                <c:pt idx="427">
                  <c:v>8.7480036897217364</c:v>
                </c:pt>
                <c:pt idx="428">
                  <c:v>8.7422767047626646</c:v>
                </c:pt>
                <c:pt idx="429">
                  <c:v>8.7365584158493075</c:v>
                </c:pt>
                <c:pt idx="430">
                  <c:v>8.7308487379451467</c:v>
                </c:pt>
                <c:pt idx="431">
                  <c:v>8.7251475871859743</c:v>
                </c:pt>
                <c:pt idx="432">
                  <c:v>8.7194548808630845</c:v>
                </c:pt>
                <c:pt idx="433">
                  <c:v>8.7137705374067629</c:v>
                </c:pt>
                <c:pt idx="434">
                  <c:v>8.7080944763700199</c:v>
                </c:pt>
                <c:pt idx="435">
                  <c:v>8.702426618412602</c:v>
                </c:pt>
                <c:pt idx="436">
                  <c:v>8.6967668852852373</c:v>
                </c:pt>
                <c:pt idx="437">
                  <c:v>8.6911151998141545</c:v>
                </c:pt>
                <c:pt idx="438">
                  <c:v>8.6854714858858113</c:v>
                </c:pt>
                <c:pt idx="439">
                  <c:v>8.6798356684319167</c:v>
                </c:pt>
                <c:pt idx="440">
                  <c:v>8.6742076734146352</c:v>
                </c:pt>
                <c:pt idx="441">
                  <c:v>8.6685874278120529</c:v>
                </c:pt>
                <c:pt idx="442">
                  <c:v>8.6629748596038851</c:v>
                </c:pt>
                <c:pt idx="443">
                  <c:v>8.6573698977573539</c:v>
                </c:pt>
                <c:pt idx="444">
                  <c:v>8.6517724722133593</c:v>
                </c:pt>
                <c:pt idx="445">
                  <c:v>8.6461825138727999</c:v>
                </c:pt>
                <c:pt idx="446">
                  <c:v>8.6405999545831538</c:v>
                </c:pt>
                <c:pt idx="447">
                  <c:v>8.6350247271252325</c:v>
                </c:pt>
                <c:pt idx="448">
                  <c:v>8.629456765200171</c:v>
                </c:pt>
                <c:pt idx="449">
                  <c:v>8.6238960034165881</c:v>
                </c:pt>
                <c:pt idx="450">
                  <c:v>8.6183423772779761</c:v>
                </c:pt>
                <c:pt idx="451">
                  <c:v>8.6127958231702504</c:v>
                </c:pt>
                <c:pt idx="452">
                  <c:v>8.6072562783495243</c:v>
                </c:pt>
                <c:pt idx="453">
                  <c:v>8.6017236809300446</c:v>
                </c:pt>
                <c:pt idx="454">
                  <c:v>8.5961979698723301</c:v>
                </c:pt>
                <c:pt idx="455">
                  <c:v>8.5906790849714625</c:v>
                </c:pt>
                <c:pt idx="456">
                  <c:v>8.5851669668456054</c:v>
                </c:pt>
                <c:pt idx="457">
                  <c:v>8.5796615569246359</c:v>
                </c:pt>
                <c:pt idx="458">
                  <c:v>8.5741627974390031</c:v>
                </c:pt>
                <c:pt idx="459">
                  <c:v>8.5686706314087147</c:v>
                </c:pt>
                <c:pt idx="460">
                  <c:v>8.5631850026325207</c:v>
                </c:pt>
                <c:pt idx="461">
                  <c:v>8.5577058556772307</c:v>
                </c:pt>
                <c:pt idx="462">
                  <c:v>8.5522331358672137</c:v>
                </c:pt>
                <c:pt idx="463">
                  <c:v>8.5467667892740504</c:v>
                </c:pt>
                <c:pt idx="464">
                  <c:v>8.5413067627063288</c:v>
                </c:pt>
                <c:pt idx="465">
                  <c:v>8.5358530036996036</c:v>
                </c:pt>
                <c:pt idx="466">
                  <c:v>8.5304054605065094</c:v>
                </c:pt>
                <c:pt idx="467">
                  <c:v>8.5249640820869992</c:v>
                </c:pt>
                <c:pt idx="468">
                  <c:v>8.5195288180987525</c:v>
                </c:pt>
                <c:pt idx="469">
                  <c:v>8.5140996188877089</c:v>
                </c:pt>
                <c:pt idx="470">
                  <c:v>8.5086764354787476</c:v>
                </c:pt>
                <c:pt idx="471">
                  <c:v>8.5032592195665035</c:v>
                </c:pt>
                <c:pt idx="472">
                  <c:v>8.4978479235063205</c:v>
                </c:pt>
                <c:pt idx="473">
                  <c:v>8.4924425003053248</c:v>
                </c:pt>
                <c:pt idx="474">
                  <c:v>8.487042903613661</c:v>
                </c:pt>
                <c:pt idx="475">
                  <c:v>8.4816490877158</c:v>
                </c:pt>
                <c:pt idx="476">
                  <c:v>8.4762610075220444</c:v>
                </c:pt>
                <c:pt idx="477">
                  <c:v>8.4708786185600982</c:v>
                </c:pt>
                <c:pt idx="478">
                  <c:v>8.4655018769667834</c:v>
                </c:pt>
                <c:pt idx="479">
                  <c:v>8.460130739479883</c:v>
                </c:pt>
                <c:pt idx="480">
                  <c:v>8.4547651634300944</c:v>
                </c:pt>
                <c:pt idx="481">
                  <c:v>8.4494051067330851</c:v>
                </c:pt>
                <c:pt idx="482">
                  <c:v>8.444050527881684</c:v>
                </c:pt>
                <c:pt idx="483">
                  <c:v>8.4387013859381916</c:v>
                </c:pt>
                <c:pt idx="484">
                  <c:v>8.4333576405267525</c:v>
                </c:pt>
                <c:pt idx="485">
                  <c:v>8.4280192518259014</c:v>
                </c:pt>
                <c:pt idx="486">
                  <c:v>8.4226861805611737</c:v>
                </c:pt>
                <c:pt idx="487">
                  <c:v>8.417358387997826</c:v>
                </c:pt>
                <c:pt idx="488">
                  <c:v>8.4120358359336826</c:v>
                </c:pt>
                <c:pt idx="489">
                  <c:v>8.4067184866920446</c:v>
                </c:pt>
                <c:pt idx="490">
                  <c:v>8.4014063031147472</c:v>
                </c:pt>
                <c:pt idx="491">
                  <c:v>8.3960992485552808</c:v>
                </c:pt>
                <c:pt idx="492">
                  <c:v>8.3907972868720115</c:v>
                </c:pt>
                <c:pt idx="493">
                  <c:v>8.3855003824215206</c:v>
                </c:pt>
                <c:pt idx="494">
                  <c:v>8.3802085000520066</c:v>
                </c:pt>
                <c:pt idx="495">
                  <c:v>8.374921605096814</c:v>
                </c:pt>
                <c:pt idx="496">
                  <c:v>8.3696396633680141</c:v>
                </c:pt>
                <c:pt idx="497">
                  <c:v>8.3643626411501124</c:v>
                </c:pt>
                <c:pt idx="498">
                  <c:v>8.3590905051938158</c:v>
                </c:pt>
                <c:pt idx="499">
                  <c:v>8.353823222709913</c:v>
                </c:pt>
                <c:pt idx="500">
                  <c:v>8.3485607613632116</c:v>
                </c:pt>
                <c:pt idx="501">
                  <c:v>8.3433030892665787</c:v>
                </c:pt>
                <c:pt idx="502">
                  <c:v>8.3380501749750646</c:v>
                </c:pt>
                <c:pt idx="503">
                  <c:v>8.3328019874800905</c:v>
                </c:pt>
                <c:pt idx="504">
                  <c:v>8.327558496203741</c:v>
                </c:pt>
                <c:pt idx="505">
                  <c:v>8.3223196709931191</c:v>
                </c:pt>
                <c:pt idx="506">
                  <c:v>8.3170854821147699</c:v>
                </c:pt>
                <c:pt idx="507">
                  <c:v>8.3118559002492169</c:v>
                </c:pt>
                <c:pt idx="508">
                  <c:v>8.3066308964855295</c:v>
                </c:pt>
                <c:pt idx="509">
                  <c:v>8.3014104423159996</c:v>
                </c:pt>
                <c:pt idx="510">
                  <c:v>8.2961945096308654</c:v>
                </c:pt>
                <c:pt idx="511">
                  <c:v>8.290983070713132</c:v>
                </c:pt>
                <c:pt idx="512">
                  <c:v>8.2857760982334359</c:v>
                </c:pt>
                <c:pt idx="513">
                  <c:v>8.280573565245005</c:v>
                </c:pt>
                <c:pt idx="514">
                  <c:v>8.2753754451786623</c:v>
                </c:pt>
                <c:pt idx="515">
                  <c:v>8.2701817118379246</c:v>
                </c:pt>
                <c:pt idx="516">
                  <c:v>8.264992339394146</c:v>
                </c:pt>
                <c:pt idx="517">
                  <c:v>8.2598073023817271</c:v>
                </c:pt>
                <c:pt idx="518">
                  <c:v>8.2546265756934094</c:v>
                </c:pt>
                <c:pt idx="519">
                  <c:v>8.2494501345756106</c:v>
                </c:pt>
                <c:pt idx="520">
                  <c:v>8.2442779546238381</c:v>
                </c:pt>
                <c:pt idx="521">
                  <c:v>8.2391100117781519</c:v>
                </c:pt>
                <c:pt idx="522">
                  <c:v>8.233946282318696</c:v>
                </c:pt>
                <c:pt idx="523">
                  <c:v>8.2287867428612866</c:v>
                </c:pt>
                <c:pt idx="524">
                  <c:v>8.2236313703530683</c:v>
                </c:pt>
                <c:pt idx="525">
                  <c:v>8.2184801420682128</c:v>
                </c:pt>
                <c:pt idx="526">
                  <c:v>8.2133330356036769</c:v>
                </c:pt>
                <c:pt idx="527">
                  <c:v>8.2081900288750465</c:v>
                </c:pt>
                <c:pt idx="528">
                  <c:v>8.2030511001123809</c:v>
                </c:pt>
                <c:pt idx="529">
                  <c:v>8.197916227856167</c:v>
                </c:pt>
                <c:pt idx="530">
                  <c:v>8.1927853909532882</c:v>
                </c:pt>
                <c:pt idx="531">
                  <c:v>8.1876585685530792</c:v>
                </c:pt>
                <c:pt idx="532">
                  <c:v>8.1825357401033916</c:v>
                </c:pt>
                <c:pt idx="533">
                  <c:v>8.1774168853467586</c:v>
                </c:pt>
                <c:pt idx="534">
                  <c:v>8.1723019843165741</c:v>
                </c:pt>
                <c:pt idx="535">
                  <c:v>8.1671910173333409</c:v>
                </c:pt>
                <c:pt idx="536">
                  <c:v>8.1620839650009511</c:v>
                </c:pt>
                <c:pt idx="537">
                  <c:v>8.1569808082030413</c:v>
                </c:pt>
                <c:pt idx="538">
                  <c:v>8.1518815280993735</c:v>
                </c:pt>
                <c:pt idx="539">
                  <c:v>8.1467861061222635</c:v>
                </c:pt>
                <c:pt idx="540">
                  <c:v>8.1416945239730794</c:v>
                </c:pt>
                <c:pt idx="541">
                  <c:v>8.1366067636187527</c:v>
                </c:pt>
                <c:pt idx="542">
                  <c:v>8.1315228072883574</c:v>
                </c:pt>
                <c:pt idx="543">
                  <c:v>8.1264426374697312</c:v>
                </c:pt>
                <c:pt idx="544">
                  <c:v>8.1213662369061339</c:v>
                </c:pt>
                <c:pt idx="545">
                  <c:v>8.1162935885929457</c:v>
                </c:pt>
                <c:pt idx="546">
                  <c:v>8.1112246757744195</c:v>
                </c:pt>
                <c:pt idx="547">
                  <c:v>8.1061594819404803</c:v>
                </c:pt>
                <c:pt idx="548">
                  <c:v>8.1010979908235417</c:v>
                </c:pt>
                <c:pt idx="549">
                  <c:v>8.0960401863953724</c:v>
                </c:pt>
                <c:pt idx="550">
                  <c:v>8.0909860528640252</c:v>
                </c:pt>
                <c:pt idx="551">
                  <c:v>8.0859355746707831</c:v>
                </c:pt>
                <c:pt idx="552">
                  <c:v>8.0808887364871449</c:v>
                </c:pt>
                <c:pt idx="553">
                  <c:v>8.0758455232118553</c:v>
                </c:pt>
                <c:pt idx="554">
                  <c:v>8.0708059199679738</c:v>
                </c:pt>
                <c:pt idx="555">
                  <c:v>8.0657699120999826</c:v>
                </c:pt>
                <c:pt idx="556">
                  <c:v>8.0607374851709253</c:v>
                </c:pt>
                <c:pt idx="557">
                  <c:v>8.0557086249595784</c:v>
                </c:pt>
                <c:pt idx="558">
                  <c:v>8.0506833174576862</c:v>
                </c:pt>
                <c:pt idx="559">
                  <c:v>8.0456615488671837</c:v>
                </c:pt>
                <c:pt idx="560">
                  <c:v>8.0406433055974968</c:v>
                </c:pt>
                <c:pt idx="561">
                  <c:v>8.0356285742628639</c:v>
                </c:pt>
                <c:pt idx="562">
                  <c:v>8.0306173416796778</c:v>
                </c:pt>
                <c:pt idx="563">
                  <c:v>8.0256095948638855</c:v>
                </c:pt>
                <c:pt idx="564">
                  <c:v>8.0206053210283965</c:v>
                </c:pt>
                <c:pt idx="565">
                  <c:v>8.0156045075805356</c:v>
                </c:pt>
                <c:pt idx="566">
                  <c:v>8.0106071421195413</c:v>
                </c:pt>
                <c:pt idx="567">
                  <c:v>8.00561321243406</c:v>
                </c:pt>
                <c:pt idx="568">
                  <c:v>8.0006227064997137</c:v>
                </c:pt>
                <c:pt idx="569">
                  <c:v>7.9956356124766703</c:v>
                </c:pt>
                <c:pt idx="570">
                  <c:v>7.9906519187072451</c:v>
                </c:pt>
                <c:pt idx="571">
                  <c:v>7.9856716137135546</c:v>
                </c:pt>
                <c:pt idx="572">
                  <c:v>7.980694686195168</c:v>
                </c:pt>
                <c:pt idx="573">
                  <c:v>7.975721125026821</c:v>
                </c:pt>
                <c:pt idx="574">
                  <c:v>7.9707509192561332</c:v>
                </c:pt>
                <c:pt idx="575">
                  <c:v>7.9657840581013559</c:v>
                </c:pt>
                <c:pt idx="576">
                  <c:v>7.9608205309491744</c:v>
                </c:pt>
                <c:pt idx="577">
                  <c:v>7.9558603273525019</c:v>
                </c:pt>
                <c:pt idx="578">
                  <c:v>7.9509034370283214</c:v>
                </c:pt>
                <c:pt idx="579">
                  <c:v>7.9459498498555536</c:v>
                </c:pt>
                <c:pt idx="580">
                  <c:v>7.9409995558729474</c:v>
                </c:pt>
                <c:pt idx="581">
                  <c:v>7.9360525452769899</c:v>
                </c:pt>
                <c:pt idx="582">
                  <c:v>7.9311088084198609</c:v>
                </c:pt>
                <c:pt idx="583">
                  <c:v>7.9261683358073967</c:v>
                </c:pt>
                <c:pt idx="584">
                  <c:v>7.9212311180970794</c:v>
                </c:pt>
                <c:pt idx="585">
                  <c:v>7.9162971460960581</c:v>
                </c:pt>
                <c:pt idx="586">
                  <c:v>7.9113664107592001</c:v>
                </c:pt>
                <c:pt idx="587">
                  <c:v>7.906438903187146</c:v>
                </c:pt>
                <c:pt idx="588">
                  <c:v>7.9015146146244106</c:v>
                </c:pt>
                <c:pt idx="589">
                  <c:v>7.8965935364574893</c:v>
                </c:pt>
                <c:pt idx="590">
                  <c:v>7.8916756602130036</c:v>
                </c:pt>
                <c:pt idx="591">
                  <c:v>7.8867609775558574</c:v>
                </c:pt>
                <c:pt idx="592">
                  <c:v>7.8818494802874195</c:v>
                </c:pt>
                <c:pt idx="593">
                  <c:v>7.8769411603437316</c:v>
                </c:pt>
                <c:pt idx="594">
                  <c:v>7.8720360097937405</c:v>
                </c:pt>
                <c:pt idx="595">
                  <c:v>7.8671340208375415</c:v>
                </c:pt>
                <c:pt idx="596">
                  <c:v>7.8622351858046411</c:v>
                </c:pt>
                <c:pt idx="597">
                  <c:v>7.857339497152271</c:v>
                </c:pt>
                <c:pt idx="598">
                  <c:v>7.8524469474636831</c:v>
                </c:pt>
                <c:pt idx="599">
                  <c:v>7.8475575294464885</c:v>
                </c:pt>
                <c:pt idx="600">
                  <c:v>7.8426712359310145</c:v>
                </c:pt>
                <c:pt idx="601">
                  <c:v>7.8377880598686733</c:v>
                </c:pt>
                <c:pt idx="602">
                  <c:v>7.832907994330359</c:v>
                </c:pt>
                <c:pt idx="603">
                  <c:v>7.8280310325048603</c:v>
                </c:pt>
                <c:pt idx="604">
                  <c:v>7.8231571676972944</c:v>
                </c:pt>
                <c:pt idx="605">
                  <c:v>7.8182863933275524</c:v>
                </c:pt>
                <c:pt idx="606">
                  <c:v>7.8134187029287876</c:v>
                </c:pt>
                <c:pt idx="607">
                  <c:v>7.8085540901458756</c:v>
                </c:pt>
                <c:pt idx="608">
                  <c:v>7.8036925487339559</c:v>
                </c:pt>
                <c:pt idx="609">
                  <c:v>7.7988340725569216</c:v>
                </c:pt>
                <c:pt idx="610">
                  <c:v>7.7939786555860007</c:v>
                </c:pt>
                <c:pt idx="611">
                  <c:v>7.7891262918982829</c:v>
                </c:pt>
                <c:pt idx="612">
                  <c:v>7.7842769756753238</c:v>
                </c:pt>
                <c:pt idx="613">
                  <c:v>7.7794307012017239</c:v>
                </c:pt>
                <c:pt idx="614">
                  <c:v>7.7745874628637548</c:v>
                </c:pt>
                <c:pt idx="615">
                  <c:v>7.7697472551479692</c:v>
                </c:pt>
                <c:pt idx="616">
                  <c:v>7.7649100726398697</c:v>
                </c:pt>
                <c:pt idx="617">
                  <c:v>7.7600759100225609</c:v>
                </c:pt>
                <c:pt idx="618">
                  <c:v>7.7552447620754243</c:v>
                </c:pt>
                <c:pt idx="619">
                  <c:v>7.7504166236728196</c:v>
                </c:pt>
                <c:pt idx="620">
                  <c:v>7.7455914897827878</c:v>
                </c:pt>
                <c:pt idx="621">
                  <c:v>7.7407693554657833</c:v>
                </c:pt>
                <c:pt idx="622">
                  <c:v>7.7359502158734124</c:v>
                </c:pt>
                <c:pt idx="623">
                  <c:v>7.7311340662471899</c:v>
                </c:pt>
                <c:pt idx="624">
                  <c:v>7.7263209019173118</c:v>
                </c:pt>
                <c:pt idx="625">
                  <c:v>7.7215107183014418</c:v>
                </c:pt>
                <c:pt idx="626">
                  <c:v>7.7167035109035016</c:v>
                </c:pt>
                <c:pt idx="627">
                  <c:v>7.7118992753125006</c:v>
                </c:pt>
                <c:pt idx="628">
                  <c:v>7.7070980072013526</c:v>
                </c:pt>
                <c:pt idx="629">
                  <c:v>7.7022997023257336</c:v>
                </c:pt>
                <c:pt idx="630">
                  <c:v>7.6975043565229253</c:v>
                </c:pt>
                <c:pt idx="631">
                  <c:v>7.6927119657106893</c:v>
                </c:pt>
                <c:pt idx="632">
                  <c:v>7.6879225258861545</c:v>
                </c:pt>
                <c:pt idx="633">
                  <c:v>7.6831360331247112</c:v>
                </c:pt>
                <c:pt idx="634">
                  <c:v>7.6783524835789265</c:v>
                </c:pt>
                <c:pt idx="635">
                  <c:v>7.6735718734774636</c:v>
                </c:pt>
                <c:pt idx="636">
                  <c:v>7.6687941991240223</c:v>
                </c:pt>
                <c:pt idx="637">
                  <c:v>7.6640194568962876</c:v>
                </c:pt>
                <c:pt idx="638">
                  <c:v>7.6592476432448855</c:v>
                </c:pt>
                <c:pt idx="639">
                  <c:v>7.6544787546923665</c:v>
                </c:pt>
                <c:pt idx="640">
                  <c:v>7.6497127878321916</c:v>
                </c:pt>
                <c:pt idx="641">
                  <c:v>7.644949739327723</c:v>
                </c:pt>
                <c:pt idx="642">
                  <c:v>7.6401896059112371</c:v>
                </c:pt>
                <c:pt idx="643">
                  <c:v>7.6354323843829608</c:v>
                </c:pt>
                <c:pt idx="644">
                  <c:v>7.6306780716100864</c:v>
                </c:pt>
                <c:pt idx="645">
                  <c:v>7.6259266645258279</c:v>
                </c:pt>
                <c:pt idx="646">
                  <c:v>7.6211781601284745</c:v>
                </c:pt>
                <c:pt idx="647">
                  <c:v>7.6164325554804631</c:v>
                </c:pt>
                <c:pt idx="648">
                  <c:v>7.6116898477074546</c:v>
                </c:pt>
                <c:pt idx="649">
                  <c:v>7.606950033997423</c:v>
                </c:pt>
                <c:pt idx="650">
                  <c:v>7.602213111599756</c:v>
                </c:pt>
                <c:pt idx="651">
                  <c:v>7.5974790778243815</c:v>
                </c:pt>
                <c:pt idx="652">
                  <c:v>7.5927479300408667</c:v>
                </c:pt>
                <c:pt idx="653">
                  <c:v>7.5880196656775638</c:v>
                </c:pt>
                <c:pt idx="654">
                  <c:v>7.5832942822207539</c:v>
                </c:pt>
                <c:pt idx="655">
                  <c:v>7.5785717772138081</c:v>
                </c:pt>
                <c:pt idx="656">
                  <c:v>7.573852148256325</c:v>
                </c:pt>
                <c:pt idx="657">
                  <c:v>7.5691353930033323</c:v>
                </c:pt>
                <c:pt idx="658">
                  <c:v>7.5644215091644558</c:v>
                </c:pt>
                <c:pt idx="659">
                  <c:v>7.5597104945031219</c:v>
                </c:pt>
                <c:pt idx="660">
                  <c:v>7.5550023468357441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'Vo確認(Vin(typ))'!$H$29</c:f>
              <c:strCache>
                <c:ptCount val="1"/>
                <c:pt idx="0">
                  <c:v>Vo1</c:v>
                </c:pt>
              </c:strCache>
            </c:strRef>
          </c:tx>
          <c:spPr>
            <a:ln w="25400">
              <a:solidFill>
                <a:srgbClr val="ED7D31"/>
              </a:solidFill>
              <a:prstDash val="solid"/>
            </a:ln>
          </c:spPr>
          <c:marker>
            <c:symbol val="none"/>
          </c:marker>
          <c:xVal>
            <c:numRef>
              <c:f>'Vo確認(Vin(typ))'!$B$30:$B$690</c:f>
              <c:numCache>
                <c:formatCode>General</c:formatCode>
                <c:ptCount val="661"/>
                <c:pt idx="0">
                  <c:v>20</c:v>
                </c:pt>
                <c:pt idx="1">
                  <c:v>20.5</c:v>
                </c:pt>
                <c:pt idx="2">
                  <c:v>21</c:v>
                </c:pt>
                <c:pt idx="3">
                  <c:v>21.5</c:v>
                </c:pt>
                <c:pt idx="4">
                  <c:v>22</c:v>
                </c:pt>
                <c:pt idx="5">
                  <c:v>22.5</c:v>
                </c:pt>
                <c:pt idx="6">
                  <c:v>23</c:v>
                </c:pt>
                <c:pt idx="7">
                  <c:v>23.5</c:v>
                </c:pt>
                <c:pt idx="8">
                  <c:v>24</c:v>
                </c:pt>
                <c:pt idx="9">
                  <c:v>24.5</c:v>
                </c:pt>
                <c:pt idx="10">
                  <c:v>25</c:v>
                </c:pt>
                <c:pt idx="11">
                  <c:v>25.5</c:v>
                </c:pt>
                <c:pt idx="12">
                  <c:v>26</c:v>
                </c:pt>
                <c:pt idx="13">
                  <c:v>26.5</c:v>
                </c:pt>
                <c:pt idx="14">
                  <c:v>27</c:v>
                </c:pt>
                <c:pt idx="15">
                  <c:v>27.5</c:v>
                </c:pt>
                <c:pt idx="16">
                  <c:v>28</c:v>
                </c:pt>
                <c:pt idx="17">
                  <c:v>28.5</c:v>
                </c:pt>
                <c:pt idx="18">
                  <c:v>29</c:v>
                </c:pt>
                <c:pt idx="19">
                  <c:v>29.5</c:v>
                </c:pt>
                <c:pt idx="20">
                  <c:v>30</c:v>
                </c:pt>
                <c:pt idx="21">
                  <c:v>30.5</c:v>
                </c:pt>
                <c:pt idx="22">
                  <c:v>31</c:v>
                </c:pt>
                <c:pt idx="23">
                  <c:v>31.5</c:v>
                </c:pt>
                <c:pt idx="24">
                  <c:v>32</c:v>
                </c:pt>
                <c:pt idx="25">
                  <c:v>32.5</c:v>
                </c:pt>
                <c:pt idx="26">
                  <c:v>33</c:v>
                </c:pt>
                <c:pt idx="27">
                  <c:v>33.5</c:v>
                </c:pt>
                <c:pt idx="28">
                  <c:v>34</c:v>
                </c:pt>
                <c:pt idx="29">
                  <c:v>34.5</c:v>
                </c:pt>
                <c:pt idx="30">
                  <c:v>35</c:v>
                </c:pt>
                <c:pt idx="31">
                  <c:v>35.5</c:v>
                </c:pt>
                <c:pt idx="32">
                  <c:v>36</c:v>
                </c:pt>
                <c:pt idx="33">
                  <c:v>36.5</c:v>
                </c:pt>
                <c:pt idx="34">
                  <c:v>37</c:v>
                </c:pt>
                <c:pt idx="35">
                  <c:v>37.5</c:v>
                </c:pt>
                <c:pt idx="36">
                  <c:v>38</c:v>
                </c:pt>
                <c:pt idx="37">
                  <c:v>38.5</c:v>
                </c:pt>
                <c:pt idx="38">
                  <c:v>39</c:v>
                </c:pt>
                <c:pt idx="39">
                  <c:v>39.5</c:v>
                </c:pt>
                <c:pt idx="40">
                  <c:v>40</c:v>
                </c:pt>
                <c:pt idx="41">
                  <c:v>40.5</c:v>
                </c:pt>
                <c:pt idx="42">
                  <c:v>41</c:v>
                </c:pt>
                <c:pt idx="43">
                  <c:v>41.5</c:v>
                </c:pt>
                <c:pt idx="44">
                  <c:v>42</c:v>
                </c:pt>
                <c:pt idx="45">
                  <c:v>42.5</c:v>
                </c:pt>
                <c:pt idx="46">
                  <c:v>43</c:v>
                </c:pt>
                <c:pt idx="47">
                  <c:v>43.5</c:v>
                </c:pt>
                <c:pt idx="48">
                  <c:v>44</c:v>
                </c:pt>
                <c:pt idx="49">
                  <c:v>44.5</c:v>
                </c:pt>
                <c:pt idx="50">
                  <c:v>45</c:v>
                </c:pt>
                <c:pt idx="51">
                  <c:v>45.5</c:v>
                </c:pt>
                <c:pt idx="52">
                  <c:v>46</c:v>
                </c:pt>
                <c:pt idx="53">
                  <c:v>46.5</c:v>
                </c:pt>
                <c:pt idx="54">
                  <c:v>47</c:v>
                </c:pt>
                <c:pt idx="55">
                  <c:v>47.5</c:v>
                </c:pt>
                <c:pt idx="56">
                  <c:v>48</c:v>
                </c:pt>
                <c:pt idx="57">
                  <c:v>48.5</c:v>
                </c:pt>
                <c:pt idx="58">
                  <c:v>49</c:v>
                </c:pt>
                <c:pt idx="59">
                  <c:v>49.5</c:v>
                </c:pt>
                <c:pt idx="60">
                  <c:v>50</c:v>
                </c:pt>
                <c:pt idx="61">
                  <c:v>50.5</c:v>
                </c:pt>
                <c:pt idx="62">
                  <c:v>51</c:v>
                </c:pt>
                <c:pt idx="63">
                  <c:v>51.5</c:v>
                </c:pt>
                <c:pt idx="64">
                  <c:v>52</c:v>
                </c:pt>
                <c:pt idx="65">
                  <c:v>52.5</c:v>
                </c:pt>
                <c:pt idx="66">
                  <c:v>53</c:v>
                </c:pt>
                <c:pt idx="67">
                  <c:v>53.5</c:v>
                </c:pt>
                <c:pt idx="68">
                  <c:v>54</c:v>
                </c:pt>
                <c:pt idx="69">
                  <c:v>54.5</c:v>
                </c:pt>
                <c:pt idx="70">
                  <c:v>55</c:v>
                </c:pt>
                <c:pt idx="71">
                  <c:v>55.5</c:v>
                </c:pt>
                <c:pt idx="72">
                  <c:v>56</c:v>
                </c:pt>
                <c:pt idx="73">
                  <c:v>56.5</c:v>
                </c:pt>
                <c:pt idx="74">
                  <c:v>57</c:v>
                </c:pt>
                <c:pt idx="75">
                  <c:v>57.5</c:v>
                </c:pt>
                <c:pt idx="76">
                  <c:v>58</c:v>
                </c:pt>
                <c:pt idx="77">
                  <c:v>58.5</c:v>
                </c:pt>
                <c:pt idx="78">
                  <c:v>59</c:v>
                </c:pt>
                <c:pt idx="79">
                  <c:v>59.5</c:v>
                </c:pt>
                <c:pt idx="80">
                  <c:v>60</c:v>
                </c:pt>
                <c:pt idx="81">
                  <c:v>60.5</c:v>
                </c:pt>
                <c:pt idx="82">
                  <c:v>61</c:v>
                </c:pt>
                <c:pt idx="83">
                  <c:v>61.5</c:v>
                </c:pt>
                <c:pt idx="84">
                  <c:v>62</c:v>
                </c:pt>
                <c:pt idx="85">
                  <c:v>62.5</c:v>
                </c:pt>
                <c:pt idx="86">
                  <c:v>63</c:v>
                </c:pt>
                <c:pt idx="87">
                  <c:v>63.5</c:v>
                </c:pt>
                <c:pt idx="88">
                  <c:v>64</c:v>
                </c:pt>
                <c:pt idx="89">
                  <c:v>64.5</c:v>
                </c:pt>
                <c:pt idx="90">
                  <c:v>65</c:v>
                </c:pt>
                <c:pt idx="91">
                  <c:v>65.5</c:v>
                </c:pt>
                <c:pt idx="92">
                  <c:v>66</c:v>
                </c:pt>
                <c:pt idx="93">
                  <c:v>66.5</c:v>
                </c:pt>
                <c:pt idx="94">
                  <c:v>67</c:v>
                </c:pt>
                <c:pt idx="95">
                  <c:v>67.5</c:v>
                </c:pt>
                <c:pt idx="96">
                  <c:v>68</c:v>
                </c:pt>
                <c:pt idx="97">
                  <c:v>68.5</c:v>
                </c:pt>
                <c:pt idx="98">
                  <c:v>69</c:v>
                </c:pt>
                <c:pt idx="99">
                  <c:v>69.5</c:v>
                </c:pt>
                <c:pt idx="100">
                  <c:v>70</c:v>
                </c:pt>
                <c:pt idx="101">
                  <c:v>70.5</c:v>
                </c:pt>
                <c:pt idx="102">
                  <c:v>71</c:v>
                </c:pt>
                <c:pt idx="103">
                  <c:v>71.5</c:v>
                </c:pt>
                <c:pt idx="104">
                  <c:v>72</c:v>
                </c:pt>
                <c:pt idx="105">
                  <c:v>72.5</c:v>
                </c:pt>
                <c:pt idx="106">
                  <c:v>73</c:v>
                </c:pt>
                <c:pt idx="107">
                  <c:v>73.5</c:v>
                </c:pt>
                <c:pt idx="108">
                  <c:v>74</c:v>
                </c:pt>
                <c:pt idx="109">
                  <c:v>74.5</c:v>
                </c:pt>
                <c:pt idx="110">
                  <c:v>75</c:v>
                </c:pt>
                <c:pt idx="111">
                  <c:v>75.5</c:v>
                </c:pt>
                <c:pt idx="112">
                  <c:v>76</c:v>
                </c:pt>
                <c:pt idx="113">
                  <c:v>76.5</c:v>
                </c:pt>
                <c:pt idx="114">
                  <c:v>77</c:v>
                </c:pt>
                <c:pt idx="115">
                  <c:v>77.5</c:v>
                </c:pt>
                <c:pt idx="116">
                  <c:v>78</c:v>
                </c:pt>
                <c:pt idx="117">
                  <c:v>78.5</c:v>
                </c:pt>
                <c:pt idx="118">
                  <c:v>79</c:v>
                </c:pt>
                <c:pt idx="119">
                  <c:v>79.5</c:v>
                </c:pt>
                <c:pt idx="120">
                  <c:v>80</c:v>
                </c:pt>
                <c:pt idx="121">
                  <c:v>80.5</c:v>
                </c:pt>
                <c:pt idx="122">
                  <c:v>81</c:v>
                </c:pt>
                <c:pt idx="123">
                  <c:v>81.5</c:v>
                </c:pt>
                <c:pt idx="124">
                  <c:v>82</c:v>
                </c:pt>
                <c:pt idx="125">
                  <c:v>82.5</c:v>
                </c:pt>
                <c:pt idx="126">
                  <c:v>83</c:v>
                </c:pt>
                <c:pt idx="127">
                  <c:v>83.5</c:v>
                </c:pt>
                <c:pt idx="128">
                  <c:v>84</c:v>
                </c:pt>
                <c:pt idx="129">
                  <c:v>84.5</c:v>
                </c:pt>
                <c:pt idx="130">
                  <c:v>85</c:v>
                </c:pt>
                <c:pt idx="131">
                  <c:v>85.5</c:v>
                </c:pt>
                <c:pt idx="132">
                  <c:v>86</c:v>
                </c:pt>
                <c:pt idx="133">
                  <c:v>86.5</c:v>
                </c:pt>
                <c:pt idx="134">
                  <c:v>87</c:v>
                </c:pt>
                <c:pt idx="135">
                  <c:v>87.5</c:v>
                </c:pt>
                <c:pt idx="136">
                  <c:v>88</c:v>
                </c:pt>
                <c:pt idx="137">
                  <c:v>88.5</c:v>
                </c:pt>
                <c:pt idx="138">
                  <c:v>89</c:v>
                </c:pt>
                <c:pt idx="139">
                  <c:v>89.5</c:v>
                </c:pt>
                <c:pt idx="140">
                  <c:v>90</c:v>
                </c:pt>
                <c:pt idx="141">
                  <c:v>90.5</c:v>
                </c:pt>
                <c:pt idx="142">
                  <c:v>91</c:v>
                </c:pt>
                <c:pt idx="143">
                  <c:v>91.5</c:v>
                </c:pt>
                <c:pt idx="144">
                  <c:v>92</c:v>
                </c:pt>
                <c:pt idx="145">
                  <c:v>92.5</c:v>
                </c:pt>
                <c:pt idx="146">
                  <c:v>93</c:v>
                </c:pt>
                <c:pt idx="147">
                  <c:v>93.5</c:v>
                </c:pt>
                <c:pt idx="148">
                  <c:v>94</c:v>
                </c:pt>
                <c:pt idx="149">
                  <c:v>94.5</c:v>
                </c:pt>
                <c:pt idx="150">
                  <c:v>95</c:v>
                </c:pt>
                <c:pt idx="151">
                  <c:v>95.5</c:v>
                </c:pt>
                <c:pt idx="152">
                  <c:v>96</c:v>
                </c:pt>
                <c:pt idx="153">
                  <c:v>96.5</c:v>
                </c:pt>
                <c:pt idx="154">
                  <c:v>97</c:v>
                </c:pt>
                <c:pt idx="155">
                  <c:v>97.5</c:v>
                </c:pt>
                <c:pt idx="156">
                  <c:v>98</c:v>
                </c:pt>
                <c:pt idx="157">
                  <c:v>98.5</c:v>
                </c:pt>
                <c:pt idx="158">
                  <c:v>99</c:v>
                </c:pt>
                <c:pt idx="159">
                  <c:v>99.5</c:v>
                </c:pt>
                <c:pt idx="160">
                  <c:v>100</c:v>
                </c:pt>
                <c:pt idx="161">
                  <c:v>100.5</c:v>
                </c:pt>
                <c:pt idx="162">
                  <c:v>101</c:v>
                </c:pt>
                <c:pt idx="163">
                  <c:v>101.5</c:v>
                </c:pt>
                <c:pt idx="164">
                  <c:v>102</c:v>
                </c:pt>
                <c:pt idx="165">
                  <c:v>102.5</c:v>
                </c:pt>
                <c:pt idx="166">
                  <c:v>103</c:v>
                </c:pt>
                <c:pt idx="167">
                  <c:v>103.5</c:v>
                </c:pt>
                <c:pt idx="168">
                  <c:v>104</c:v>
                </c:pt>
                <c:pt idx="169">
                  <c:v>104.5</c:v>
                </c:pt>
                <c:pt idx="170">
                  <c:v>105</c:v>
                </c:pt>
                <c:pt idx="171">
                  <c:v>105.5</c:v>
                </c:pt>
                <c:pt idx="172">
                  <c:v>106</c:v>
                </c:pt>
                <c:pt idx="173">
                  <c:v>106.5</c:v>
                </c:pt>
                <c:pt idx="174">
                  <c:v>107</c:v>
                </c:pt>
                <c:pt idx="175">
                  <c:v>107.5</c:v>
                </c:pt>
                <c:pt idx="176">
                  <c:v>108</c:v>
                </c:pt>
                <c:pt idx="177">
                  <c:v>108.5</c:v>
                </c:pt>
                <c:pt idx="178">
                  <c:v>109</c:v>
                </c:pt>
                <c:pt idx="179">
                  <c:v>109.5</c:v>
                </c:pt>
                <c:pt idx="180">
                  <c:v>110</c:v>
                </c:pt>
                <c:pt idx="181">
                  <c:v>110.5</c:v>
                </c:pt>
                <c:pt idx="182">
                  <c:v>111</c:v>
                </c:pt>
                <c:pt idx="183">
                  <c:v>111.5</c:v>
                </c:pt>
                <c:pt idx="184">
                  <c:v>112</c:v>
                </c:pt>
                <c:pt idx="185">
                  <c:v>112.5</c:v>
                </c:pt>
                <c:pt idx="186">
                  <c:v>113</c:v>
                </c:pt>
                <c:pt idx="187">
                  <c:v>113.5</c:v>
                </c:pt>
                <c:pt idx="188">
                  <c:v>114</c:v>
                </c:pt>
                <c:pt idx="189">
                  <c:v>114.5</c:v>
                </c:pt>
                <c:pt idx="190">
                  <c:v>115</c:v>
                </c:pt>
                <c:pt idx="191">
                  <c:v>115.5</c:v>
                </c:pt>
                <c:pt idx="192">
                  <c:v>116</c:v>
                </c:pt>
                <c:pt idx="193">
                  <c:v>116.5</c:v>
                </c:pt>
                <c:pt idx="194">
                  <c:v>117</c:v>
                </c:pt>
                <c:pt idx="195">
                  <c:v>117.5</c:v>
                </c:pt>
                <c:pt idx="196">
                  <c:v>118</c:v>
                </c:pt>
                <c:pt idx="197">
                  <c:v>118.5</c:v>
                </c:pt>
                <c:pt idx="198">
                  <c:v>119</c:v>
                </c:pt>
                <c:pt idx="199">
                  <c:v>119.5</c:v>
                </c:pt>
                <c:pt idx="200">
                  <c:v>120</c:v>
                </c:pt>
                <c:pt idx="201">
                  <c:v>120.5</c:v>
                </c:pt>
                <c:pt idx="202">
                  <c:v>121</c:v>
                </c:pt>
                <c:pt idx="203">
                  <c:v>121.5</c:v>
                </c:pt>
                <c:pt idx="204">
                  <c:v>122</c:v>
                </c:pt>
                <c:pt idx="205">
                  <c:v>122.5</c:v>
                </c:pt>
                <c:pt idx="206">
                  <c:v>123</c:v>
                </c:pt>
                <c:pt idx="207">
                  <c:v>123.5</c:v>
                </c:pt>
                <c:pt idx="208">
                  <c:v>124</c:v>
                </c:pt>
                <c:pt idx="209">
                  <c:v>124.5</c:v>
                </c:pt>
                <c:pt idx="210">
                  <c:v>125</c:v>
                </c:pt>
                <c:pt idx="211">
                  <c:v>125.5</c:v>
                </c:pt>
                <c:pt idx="212">
                  <c:v>126</c:v>
                </c:pt>
                <c:pt idx="213">
                  <c:v>126.5</c:v>
                </c:pt>
                <c:pt idx="214">
                  <c:v>127</c:v>
                </c:pt>
                <c:pt idx="215">
                  <c:v>127.5</c:v>
                </c:pt>
                <c:pt idx="216">
                  <c:v>128</c:v>
                </c:pt>
                <c:pt idx="217">
                  <c:v>128.5</c:v>
                </c:pt>
                <c:pt idx="218">
                  <c:v>129</c:v>
                </c:pt>
                <c:pt idx="219">
                  <c:v>129.5</c:v>
                </c:pt>
                <c:pt idx="220">
                  <c:v>130</c:v>
                </c:pt>
                <c:pt idx="221">
                  <c:v>130.5</c:v>
                </c:pt>
                <c:pt idx="222">
                  <c:v>131</c:v>
                </c:pt>
                <c:pt idx="223">
                  <c:v>131.5</c:v>
                </c:pt>
                <c:pt idx="224">
                  <c:v>132</c:v>
                </c:pt>
                <c:pt idx="225">
                  <c:v>132.5</c:v>
                </c:pt>
                <c:pt idx="226">
                  <c:v>133</c:v>
                </c:pt>
                <c:pt idx="227">
                  <c:v>133.5</c:v>
                </c:pt>
                <c:pt idx="228">
                  <c:v>134</c:v>
                </c:pt>
                <c:pt idx="229">
                  <c:v>134.5</c:v>
                </c:pt>
                <c:pt idx="230">
                  <c:v>135</c:v>
                </c:pt>
                <c:pt idx="231">
                  <c:v>135.5</c:v>
                </c:pt>
                <c:pt idx="232">
                  <c:v>136</c:v>
                </c:pt>
                <c:pt idx="233">
                  <c:v>136.5</c:v>
                </c:pt>
                <c:pt idx="234">
                  <c:v>137</c:v>
                </c:pt>
                <c:pt idx="235">
                  <c:v>137.5</c:v>
                </c:pt>
                <c:pt idx="236">
                  <c:v>138</c:v>
                </c:pt>
                <c:pt idx="237">
                  <c:v>138.5</c:v>
                </c:pt>
                <c:pt idx="238">
                  <c:v>139</c:v>
                </c:pt>
                <c:pt idx="239">
                  <c:v>139.5</c:v>
                </c:pt>
                <c:pt idx="240">
                  <c:v>140</c:v>
                </c:pt>
                <c:pt idx="241">
                  <c:v>140.5</c:v>
                </c:pt>
                <c:pt idx="242">
                  <c:v>141</c:v>
                </c:pt>
                <c:pt idx="243">
                  <c:v>141.5</c:v>
                </c:pt>
                <c:pt idx="244">
                  <c:v>142</c:v>
                </c:pt>
                <c:pt idx="245">
                  <c:v>142.5</c:v>
                </c:pt>
                <c:pt idx="246">
                  <c:v>143</c:v>
                </c:pt>
                <c:pt idx="247">
                  <c:v>143.5</c:v>
                </c:pt>
                <c:pt idx="248">
                  <c:v>144</c:v>
                </c:pt>
                <c:pt idx="249">
                  <c:v>144.5</c:v>
                </c:pt>
                <c:pt idx="250">
                  <c:v>145</c:v>
                </c:pt>
                <c:pt idx="251">
                  <c:v>145.5</c:v>
                </c:pt>
                <c:pt idx="252">
                  <c:v>146</c:v>
                </c:pt>
                <c:pt idx="253">
                  <c:v>146.5</c:v>
                </c:pt>
                <c:pt idx="254">
                  <c:v>147</c:v>
                </c:pt>
                <c:pt idx="255">
                  <c:v>147.5</c:v>
                </c:pt>
                <c:pt idx="256">
                  <c:v>148</c:v>
                </c:pt>
                <c:pt idx="257">
                  <c:v>148.5</c:v>
                </c:pt>
                <c:pt idx="258">
                  <c:v>149</c:v>
                </c:pt>
                <c:pt idx="259">
                  <c:v>149.5</c:v>
                </c:pt>
                <c:pt idx="260">
                  <c:v>150</c:v>
                </c:pt>
                <c:pt idx="261">
                  <c:v>150.5</c:v>
                </c:pt>
                <c:pt idx="262">
                  <c:v>151</c:v>
                </c:pt>
                <c:pt idx="263">
                  <c:v>151.5</c:v>
                </c:pt>
                <c:pt idx="264">
                  <c:v>152</c:v>
                </c:pt>
                <c:pt idx="265">
                  <c:v>152.5</c:v>
                </c:pt>
                <c:pt idx="266">
                  <c:v>153</c:v>
                </c:pt>
                <c:pt idx="267">
                  <c:v>153.5</c:v>
                </c:pt>
                <c:pt idx="268">
                  <c:v>154</c:v>
                </c:pt>
                <c:pt idx="269">
                  <c:v>154.5</c:v>
                </c:pt>
                <c:pt idx="270">
                  <c:v>155</c:v>
                </c:pt>
                <c:pt idx="271">
                  <c:v>155.5</c:v>
                </c:pt>
                <c:pt idx="272">
                  <c:v>156</c:v>
                </c:pt>
                <c:pt idx="273">
                  <c:v>156.5</c:v>
                </c:pt>
                <c:pt idx="274">
                  <c:v>157</c:v>
                </c:pt>
                <c:pt idx="275">
                  <c:v>157.5</c:v>
                </c:pt>
                <c:pt idx="276">
                  <c:v>158</c:v>
                </c:pt>
                <c:pt idx="277">
                  <c:v>158.5</c:v>
                </c:pt>
                <c:pt idx="278">
                  <c:v>159</c:v>
                </c:pt>
                <c:pt idx="279">
                  <c:v>159.5</c:v>
                </c:pt>
                <c:pt idx="280">
                  <c:v>160</c:v>
                </c:pt>
                <c:pt idx="281">
                  <c:v>160.5</c:v>
                </c:pt>
                <c:pt idx="282">
                  <c:v>161</c:v>
                </c:pt>
                <c:pt idx="283">
                  <c:v>161.5</c:v>
                </c:pt>
                <c:pt idx="284">
                  <c:v>162</c:v>
                </c:pt>
                <c:pt idx="285">
                  <c:v>162.5</c:v>
                </c:pt>
                <c:pt idx="286">
                  <c:v>163</c:v>
                </c:pt>
                <c:pt idx="287">
                  <c:v>163.5</c:v>
                </c:pt>
                <c:pt idx="288">
                  <c:v>164</c:v>
                </c:pt>
                <c:pt idx="289">
                  <c:v>164.5</c:v>
                </c:pt>
                <c:pt idx="290">
                  <c:v>165</c:v>
                </c:pt>
                <c:pt idx="291">
                  <c:v>165.5</c:v>
                </c:pt>
                <c:pt idx="292">
                  <c:v>166</c:v>
                </c:pt>
                <c:pt idx="293">
                  <c:v>166.5</c:v>
                </c:pt>
                <c:pt idx="294">
                  <c:v>167</c:v>
                </c:pt>
                <c:pt idx="295">
                  <c:v>167.5</c:v>
                </c:pt>
                <c:pt idx="296">
                  <c:v>168</c:v>
                </c:pt>
                <c:pt idx="297">
                  <c:v>168.5</c:v>
                </c:pt>
                <c:pt idx="298">
                  <c:v>169</c:v>
                </c:pt>
                <c:pt idx="299">
                  <c:v>169.5</c:v>
                </c:pt>
                <c:pt idx="300">
                  <c:v>170</c:v>
                </c:pt>
                <c:pt idx="301">
                  <c:v>170.5</c:v>
                </c:pt>
                <c:pt idx="302">
                  <c:v>171</c:v>
                </c:pt>
                <c:pt idx="303">
                  <c:v>171.5</c:v>
                </c:pt>
                <c:pt idx="304">
                  <c:v>172</c:v>
                </c:pt>
                <c:pt idx="305">
                  <c:v>172.5</c:v>
                </c:pt>
                <c:pt idx="306">
                  <c:v>173</c:v>
                </c:pt>
                <c:pt idx="307">
                  <c:v>173.5</c:v>
                </c:pt>
                <c:pt idx="308">
                  <c:v>174</c:v>
                </c:pt>
                <c:pt idx="309">
                  <c:v>174.5</c:v>
                </c:pt>
                <c:pt idx="310">
                  <c:v>175</c:v>
                </c:pt>
                <c:pt idx="311">
                  <c:v>175.5</c:v>
                </c:pt>
                <c:pt idx="312">
                  <c:v>176</c:v>
                </c:pt>
                <c:pt idx="313">
                  <c:v>176.5</c:v>
                </c:pt>
                <c:pt idx="314">
                  <c:v>177</c:v>
                </c:pt>
                <c:pt idx="315">
                  <c:v>177.5</c:v>
                </c:pt>
                <c:pt idx="316">
                  <c:v>178</c:v>
                </c:pt>
                <c:pt idx="317">
                  <c:v>178.5</c:v>
                </c:pt>
                <c:pt idx="318">
                  <c:v>179</c:v>
                </c:pt>
                <c:pt idx="319">
                  <c:v>179.5</c:v>
                </c:pt>
                <c:pt idx="320">
                  <c:v>180</c:v>
                </c:pt>
                <c:pt idx="321">
                  <c:v>180.5</c:v>
                </c:pt>
                <c:pt idx="322">
                  <c:v>181</c:v>
                </c:pt>
                <c:pt idx="323">
                  <c:v>181.5</c:v>
                </c:pt>
                <c:pt idx="324">
                  <c:v>182</c:v>
                </c:pt>
                <c:pt idx="325">
                  <c:v>182.5</c:v>
                </c:pt>
                <c:pt idx="326">
                  <c:v>183</c:v>
                </c:pt>
                <c:pt idx="327">
                  <c:v>183.5</c:v>
                </c:pt>
                <c:pt idx="328">
                  <c:v>184</c:v>
                </c:pt>
                <c:pt idx="329">
                  <c:v>184.5</c:v>
                </c:pt>
                <c:pt idx="330">
                  <c:v>185</c:v>
                </c:pt>
                <c:pt idx="331">
                  <c:v>185.5</c:v>
                </c:pt>
                <c:pt idx="332">
                  <c:v>186</c:v>
                </c:pt>
                <c:pt idx="333">
                  <c:v>186.5</c:v>
                </c:pt>
                <c:pt idx="334">
                  <c:v>187</c:v>
                </c:pt>
                <c:pt idx="335">
                  <c:v>187.5</c:v>
                </c:pt>
                <c:pt idx="336">
                  <c:v>188</c:v>
                </c:pt>
                <c:pt idx="337">
                  <c:v>188.5</c:v>
                </c:pt>
                <c:pt idx="338">
                  <c:v>189</c:v>
                </c:pt>
                <c:pt idx="339">
                  <c:v>189.5</c:v>
                </c:pt>
                <c:pt idx="340">
                  <c:v>190</c:v>
                </c:pt>
                <c:pt idx="341">
                  <c:v>190.5</c:v>
                </c:pt>
                <c:pt idx="342">
                  <c:v>191</c:v>
                </c:pt>
                <c:pt idx="343">
                  <c:v>191.5</c:v>
                </c:pt>
                <c:pt idx="344">
                  <c:v>192</c:v>
                </c:pt>
                <c:pt idx="345">
                  <c:v>192.5</c:v>
                </c:pt>
                <c:pt idx="346">
                  <c:v>193</c:v>
                </c:pt>
                <c:pt idx="347">
                  <c:v>193.5</c:v>
                </c:pt>
                <c:pt idx="348">
                  <c:v>194</c:v>
                </c:pt>
                <c:pt idx="349">
                  <c:v>194.5</c:v>
                </c:pt>
                <c:pt idx="350">
                  <c:v>195</c:v>
                </c:pt>
                <c:pt idx="351">
                  <c:v>195.5</c:v>
                </c:pt>
                <c:pt idx="352">
                  <c:v>196</c:v>
                </c:pt>
                <c:pt idx="353">
                  <c:v>196.5</c:v>
                </c:pt>
                <c:pt idx="354">
                  <c:v>197</c:v>
                </c:pt>
                <c:pt idx="355">
                  <c:v>197.5</c:v>
                </c:pt>
                <c:pt idx="356">
                  <c:v>198</c:v>
                </c:pt>
                <c:pt idx="357">
                  <c:v>198.5</c:v>
                </c:pt>
                <c:pt idx="358">
                  <c:v>199</c:v>
                </c:pt>
                <c:pt idx="359">
                  <c:v>199.5</c:v>
                </c:pt>
                <c:pt idx="360">
                  <c:v>200</c:v>
                </c:pt>
                <c:pt idx="361">
                  <c:v>200.5</c:v>
                </c:pt>
                <c:pt idx="362">
                  <c:v>201</c:v>
                </c:pt>
                <c:pt idx="363">
                  <c:v>201.5</c:v>
                </c:pt>
                <c:pt idx="364">
                  <c:v>202</c:v>
                </c:pt>
                <c:pt idx="365">
                  <c:v>202.5</c:v>
                </c:pt>
                <c:pt idx="366">
                  <c:v>203</c:v>
                </c:pt>
                <c:pt idx="367">
                  <c:v>203.5</c:v>
                </c:pt>
                <c:pt idx="368">
                  <c:v>204</c:v>
                </c:pt>
                <c:pt idx="369">
                  <c:v>204.5</c:v>
                </c:pt>
                <c:pt idx="370">
                  <c:v>205</c:v>
                </c:pt>
                <c:pt idx="371">
                  <c:v>205.5</c:v>
                </c:pt>
                <c:pt idx="372">
                  <c:v>206</c:v>
                </c:pt>
                <c:pt idx="373">
                  <c:v>206.5</c:v>
                </c:pt>
                <c:pt idx="374">
                  <c:v>207</c:v>
                </c:pt>
                <c:pt idx="375">
                  <c:v>207.5</c:v>
                </c:pt>
                <c:pt idx="376">
                  <c:v>208</c:v>
                </c:pt>
                <c:pt idx="377">
                  <c:v>208.5</c:v>
                </c:pt>
                <c:pt idx="378">
                  <c:v>209</c:v>
                </c:pt>
                <c:pt idx="379">
                  <c:v>209.5</c:v>
                </c:pt>
                <c:pt idx="380">
                  <c:v>210</c:v>
                </c:pt>
                <c:pt idx="381">
                  <c:v>210.5</c:v>
                </c:pt>
                <c:pt idx="382">
                  <c:v>211</c:v>
                </c:pt>
                <c:pt idx="383">
                  <c:v>211.5</c:v>
                </c:pt>
                <c:pt idx="384">
                  <c:v>212</c:v>
                </c:pt>
                <c:pt idx="385">
                  <c:v>212.5</c:v>
                </c:pt>
                <c:pt idx="386">
                  <c:v>213</c:v>
                </c:pt>
                <c:pt idx="387">
                  <c:v>213.5</c:v>
                </c:pt>
                <c:pt idx="388">
                  <c:v>214</c:v>
                </c:pt>
                <c:pt idx="389">
                  <c:v>214.5</c:v>
                </c:pt>
                <c:pt idx="390">
                  <c:v>215</c:v>
                </c:pt>
                <c:pt idx="391">
                  <c:v>215.5</c:v>
                </c:pt>
                <c:pt idx="392">
                  <c:v>216</c:v>
                </c:pt>
                <c:pt idx="393">
                  <c:v>216.5</c:v>
                </c:pt>
                <c:pt idx="394">
                  <c:v>217</c:v>
                </c:pt>
                <c:pt idx="395">
                  <c:v>217.5</c:v>
                </c:pt>
                <c:pt idx="396">
                  <c:v>218</c:v>
                </c:pt>
                <c:pt idx="397">
                  <c:v>218.5</c:v>
                </c:pt>
                <c:pt idx="398">
                  <c:v>219</c:v>
                </c:pt>
                <c:pt idx="399">
                  <c:v>219.5</c:v>
                </c:pt>
                <c:pt idx="400">
                  <c:v>220</c:v>
                </c:pt>
                <c:pt idx="401">
                  <c:v>220.5</c:v>
                </c:pt>
                <c:pt idx="402">
                  <c:v>221</c:v>
                </c:pt>
                <c:pt idx="403">
                  <c:v>221.5</c:v>
                </c:pt>
                <c:pt idx="404">
                  <c:v>222</c:v>
                </c:pt>
                <c:pt idx="405">
                  <c:v>222.5</c:v>
                </c:pt>
                <c:pt idx="406">
                  <c:v>223</c:v>
                </c:pt>
                <c:pt idx="407">
                  <c:v>223.5</c:v>
                </c:pt>
                <c:pt idx="408">
                  <c:v>224</c:v>
                </c:pt>
                <c:pt idx="409">
                  <c:v>224.5</c:v>
                </c:pt>
                <c:pt idx="410">
                  <c:v>225</c:v>
                </c:pt>
                <c:pt idx="411">
                  <c:v>225.5</c:v>
                </c:pt>
                <c:pt idx="412">
                  <c:v>226</c:v>
                </c:pt>
                <c:pt idx="413">
                  <c:v>226.5</c:v>
                </c:pt>
                <c:pt idx="414">
                  <c:v>227</c:v>
                </c:pt>
                <c:pt idx="415">
                  <c:v>227.5</c:v>
                </c:pt>
                <c:pt idx="416">
                  <c:v>228</c:v>
                </c:pt>
                <c:pt idx="417">
                  <c:v>228.5</c:v>
                </c:pt>
                <c:pt idx="418">
                  <c:v>229</c:v>
                </c:pt>
                <c:pt idx="419">
                  <c:v>229.5</c:v>
                </c:pt>
                <c:pt idx="420">
                  <c:v>230</c:v>
                </c:pt>
                <c:pt idx="421">
                  <c:v>230.5</c:v>
                </c:pt>
                <c:pt idx="422">
                  <c:v>231</c:v>
                </c:pt>
                <c:pt idx="423">
                  <c:v>231.5</c:v>
                </c:pt>
                <c:pt idx="424">
                  <c:v>232</c:v>
                </c:pt>
                <c:pt idx="425">
                  <c:v>232.5</c:v>
                </c:pt>
                <c:pt idx="426">
                  <c:v>233</c:v>
                </c:pt>
                <c:pt idx="427">
                  <c:v>233.5</c:v>
                </c:pt>
                <c:pt idx="428">
                  <c:v>234</c:v>
                </c:pt>
                <c:pt idx="429">
                  <c:v>234.5</c:v>
                </c:pt>
                <c:pt idx="430">
                  <c:v>235</c:v>
                </c:pt>
                <c:pt idx="431">
                  <c:v>235.5</c:v>
                </c:pt>
                <c:pt idx="432">
                  <c:v>236</c:v>
                </c:pt>
                <c:pt idx="433">
                  <c:v>236.5</c:v>
                </c:pt>
                <c:pt idx="434">
                  <c:v>237</c:v>
                </c:pt>
                <c:pt idx="435">
                  <c:v>237.5</c:v>
                </c:pt>
                <c:pt idx="436">
                  <c:v>238</c:v>
                </c:pt>
                <c:pt idx="437">
                  <c:v>238.5</c:v>
                </c:pt>
                <c:pt idx="438">
                  <c:v>239</c:v>
                </c:pt>
                <c:pt idx="439">
                  <c:v>239.5</c:v>
                </c:pt>
                <c:pt idx="440">
                  <c:v>240</c:v>
                </c:pt>
                <c:pt idx="441">
                  <c:v>240.5</c:v>
                </c:pt>
                <c:pt idx="442">
                  <c:v>241</c:v>
                </c:pt>
                <c:pt idx="443">
                  <c:v>241.5</c:v>
                </c:pt>
                <c:pt idx="444">
                  <c:v>242</c:v>
                </c:pt>
                <c:pt idx="445">
                  <c:v>242.5</c:v>
                </c:pt>
                <c:pt idx="446">
                  <c:v>243</c:v>
                </c:pt>
                <c:pt idx="447">
                  <c:v>243.5</c:v>
                </c:pt>
                <c:pt idx="448">
                  <c:v>244</c:v>
                </c:pt>
                <c:pt idx="449">
                  <c:v>244.5</c:v>
                </c:pt>
                <c:pt idx="450">
                  <c:v>245</c:v>
                </c:pt>
                <c:pt idx="451">
                  <c:v>245.5</c:v>
                </c:pt>
                <c:pt idx="452">
                  <c:v>246</c:v>
                </c:pt>
                <c:pt idx="453">
                  <c:v>246.5</c:v>
                </c:pt>
                <c:pt idx="454">
                  <c:v>247</c:v>
                </c:pt>
                <c:pt idx="455">
                  <c:v>247.5</c:v>
                </c:pt>
                <c:pt idx="456">
                  <c:v>248</c:v>
                </c:pt>
                <c:pt idx="457">
                  <c:v>248.5</c:v>
                </c:pt>
                <c:pt idx="458">
                  <c:v>249</c:v>
                </c:pt>
                <c:pt idx="459">
                  <c:v>249.5</c:v>
                </c:pt>
                <c:pt idx="460">
                  <c:v>250</c:v>
                </c:pt>
                <c:pt idx="461">
                  <c:v>250.5</c:v>
                </c:pt>
                <c:pt idx="462">
                  <c:v>251</c:v>
                </c:pt>
                <c:pt idx="463">
                  <c:v>251.5</c:v>
                </c:pt>
                <c:pt idx="464">
                  <c:v>252</c:v>
                </c:pt>
                <c:pt idx="465">
                  <c:v>252.5</c:v>
                </c:pt>
                <c:pt idx="466">
                  <c:v>253</c:v>
                </c:pt>
                <c:pt idx="467">
                  <c:v>253.5</c:v>
                </c:pt>
                <c:pt idx="468">
                  <c:v>254</c:v>
                </c:pt>
                <c:pt idx="469">
                  <c:v>254.5</c:v>
                </c:pt>
                <c:pt idx="470">
                  <c:v>255</c:v>
                </c:pt>
                <c:pt idx="471">
                  <c:v>255.5</c:v>
                </c:pt>
                <c:pt idx="472">
                  <c:v>256</c:v>
                </c:pt>
                <c:pt idx="473">
                  <c:v>256.5</c:v>
                </c:pt>
                <c:pt idx="474">
                  <c:v>257</c:v>
                </c:pt>
                <c:pt idx="475">
                  <c:v>257.5</c:v>
                </c:pt>
                <c:pt idx="476">
                  <c:v>258</c:v>
                </c:pt>
                <c:pt idx="477">
                  <c:v>258.5</c:v>
                </c:pt>
                <c:pt idx="478">
                  <c:v>259</c:v>
                </c:pt>
                <c:pt idx="479">
                  <c:v>259.5</c:v>
                </c:pt>
                <c:pt idx="480">
                  <c:v>260</c:v>
                </c:pt>
                <c:pt idx="481">
                  <c:v>260.5</c:v>
                </c:pt>
                <c:pt idx="482">
                  <c:v>261</c:v>
                </c:pt>
                <c:pt idx="483">
                  <c:v>261.5</c:v>
                </c:pt>
                <c:pt idx="484">
                  <c:v>262</c:v>
                </c:pt>
                <c:pt idx="485">
                  <c:v>262.5</c:v>
                </c:pt>
                <c:pt idx="486">
                  <c:v>263</c:v>
                </c:pt>
                <c:pt idx="487">
                  <c:v>263.5</c:v>
                </c:pt>
                <c:pt idx="488">
                  <c:v>264</c:v>
                </c:pt>
                <c:pt idx="489">
                  <c:v>264.5</c:v>
                </c:pt>
                <c:pt idx="490">
                  <c:v>265</c:v>
                </c:pt>
                <c:pt idx="491">
                  <c:v>265.5</c:v>
                </c:pt>
                <c:pt idx="492">
                  <c:v>266</c:v>
                </c:pt>
                <c:pt idx="493">
                  <c:v>266.5</c:v>
                </c:pt>
                <c:pt idx="494">
                  <c:v>267</c:v>
                </c:pt>
                <c:pt idx="495">
                  <c:v>267.5</c:v>
                </c:pt>
                <c:pt idx="496">
                  <c:v>268</c:v>
                </c:pt>
                <c:pt idx="497">
                  <c:v>268.5</c:v>
                </c:pt>
                <c:pt idx="498">
                  <c:v>269</c:v>
                </c:pt>
                <c:pt idx="499">
                  <c:v>269.5</c:v>
                </c:pt>
                <c:pt idx="500">
                  <c:v>270</c:v>
                </c:pt>
                <c:pt idx="501">
                  <c:v>270.5</c:v>
                </c:pt>
                <c:pt idx="502">
                  <c:v>271</c:v>
                </c:pt>
                <c:pt idx="503">
                  <c:v>271.5</c:v>
                </c:pt>
                <c:pt idx="504">
                  <c:v>272</c:v>
                </c:pt>
                <c:pt idx="505">
                  <c:v>272.5</c:v>
                </c:pt>
                <c:pt idx="506">
                  <c:v>273</c:v>
                </c:pt>
                <c:pt idx="507">
                  <c:v>273.5</c:v>
                </c:pt>
                <c:pt idx="508">
                  <c:v>274</c:v>
                </c:pt>
                <c:pt idx="509">
                  <c:v>274.5</c:v>
                </c:pt>
                <c:pt idx="510">
                  <c:v>275</c:v>
                </c:pt>
                <c:pt idx="511">
                  <c:v>275.5</c:v>
                </c:pt>
                <c:pt idx="512">
                  <c:v>276</c:v>
                </c:pt>
                <c:pt idx="513">
                  <c:v>276.5</c:v>
                </c:pt>
                <c:pt idx="514">
                  <c:v>277</c:v>
                </c:pt>
                <c:pt idx="515">
                  <c:v>277.5</c:v>
                </c:pt>
                <c:pt idx="516">
                  <c:v>278</c:v>
                </c:pt>
                <c:pt idx="517">
                  <c:v>278.5</c:v>
                </c:pt>
                <c:pt idx="518">
                  <c:v>279</c:v>
                </c:pt>
                <c:pt idx="519">
                  <c:v>279.5</c:v>
                </c:pt>
                <c:pt idx="520">
                  <c:v>280</c:v>
                </c:pt>
                <c:pt idx="521">
                  <c:v>280.5</c:v>
                </c:pt>
                <c:pt idx="522">
                  <c:v>281</c:v>
                </c:pt>
                <c:pt idx="523">
                  <c:v>281.5</c:v>
                </c:pt>
                <c:pt idx="524">
                  <c:v>282</c:v>
                </c:pt>
                <c:pt idx="525">
                  <c:v>282.5</c:v>
                </c:pt>
                <c:pt idx="526">
                  <c:v>283</c:v>
                </c:pt>
                <c:pt idx="527">
                  <c:v>283.5</c:v>
                </c:pt>
                <c:pt idx="528">
                  <c:v>284</c:v>
                </c:pt>
                <c:pt idx="529">
                  <c:v>284.5</c:v>
                </c:pt>
                <c:pt idx="530">
                  <c:v>285</c:v>
                </c:pt>
                <c:pt idx="531">
                  <c:v>285.5</c:v>
                </c:pt>
                <c:pt idx="532">
                  <c:v>286</c:v>
                </c:pt>
                <c:pt idx="533">
                  <c:v>286.5</c:v>
                </c:pt>
                <c:pt idx="534">
                  <c:v>287</c:v>
                </c:pt>
                <c:pt idx="535">
                  <c:v>287.5</c:v>
                </c:pt>
                <c:pt idx="536">
                  <c:v>288</c:v>
                </c:pt>
                <c:pt idx="537">
                  <c:v>288.5</c:v>
                </c:pt>
                <c:pt idx="538">
                  <c:v>289</c:v>
                </c:pt>
                <c:pt idx="539">
                  <c:v>289.5</c:v>
                </c:pt>
                <c:pt idx="540">
                  <c:v>290</c:v>
                </c:pt>
                <c:pt idx="541">
                  <c:v>290.5</c:v>
                </c:pt>
                <c:pt idx="542">
                  <c:v>291</c:v>
                </c:pt>
                <c:pt idx="543">
                  <c:v>291.5</c:v>
                </c:pt>
                <c:pt idx="544">
                  <c:v>292</c:v>
                </c:pt>
                <c:pt idx="545">
                  <c:v>292.5</c:v>
                </c:pt>
                <c:pt idx="546">
                  <c:v>293</c:v>
                </c:pt>
                <c:pt idx="547">
                  <c:v>293.5</c:v>
                </c:pt>
                <c:pt idx="548">
                  <c:v>294</c:v>
                </c:pt>
                <c:pt idx="549">
                  <c:v>294.5</c:v>
                </c:pt>
                <c:pt idx="550">
                  <c:v>295</c:v>
                </c:pt>
                <c:pt idx="551">
                  <c:v>295.5</c:v>
                </c:pt>
                <c:pt idx="552">
                  <c:v>296</c:v>
                </c:pt>
                <c:pt idx="553">
                  <c:v>296.5</c:v>
                </c:pt>
                <c:pt idx="554">
                  <c:v>297</c:v>
                </c:pt>
                <c:pt idx="555">
                  <c:v>297.5</c:v>
                </c:pt>
                <c:pt idx="556">
                  <c:v>298</c:v>
                </c:pt>
                <c:pt idx="557">
                  <c:v>298.5</c:v>
                </c:pt>
                <c:pt idx="558">
                  <c:v>299</c:v>
                </c:pt>
                <c:pt idx="559">
                  <c:v>299.5</c:v>
                </c:pt>
                <c:pt idx="560">
                  <c:v>300</c:v>
                </c:pt>
                <c:pt idx="561">
                  <c:v>300.5</c:v>
                </c:pt>
                <c:pt idx="562">
                  <c:v>301</c:v>
                </c:pt>
                <c:pt idx="563">
                  <c:v>301.5</c:v>
                </c:pt>
                <c:pt idx="564">
                  <c:v>302</c:v>
                </c:pt>
                <c:pt idx="565">
                  <c:v>302.5</c:v>
                </c:pt>
                <c:pt idx="566">
                  <c:v>303</c:v>
                </c:pt>
                <c:pt idx="567">
                  <c:v>303.5</c:v>
                </c:pt>
                <c:pt idx="568">
                  <c:v>304</c:v>
                </c:pt>
                <c:pt idx="569">
                  <c:v>304.5</c:v>
                </c:pt>
                <c:pt idx="570">
                  <c:v>305</c:v>
                </c:pt>
                <c:pt idx="571">
                  <c:v>305.5</c:v>
                </c:pt>
                <c:pt idx="572">
                  <c:v>306</c:v>
                </c:pt>
                <c:pt idx="573">
                  <c:v>306.5</c:v>
                </c:pt>
                <c:pt idx="574">
                  <c:v>307</c:v>
                </c:pt>
                <c:pt idx="575">
                  <c:v>307.5</c:v>
                </c:pt>
                <c:pt idx="576">
                  <c:v>308</c:v>
                </c:pt>
                <c:pt idx="577">
                  <c:v>308.5</c:v>
                </c:pt>
                <c:pt idx="578">
                  <c:v>309</c:v>
                </c:pt>
                <c:pt idx="579">
                  <c:v>309.5</c:v>
                </c:pt>
                <c:pt idx="580">
                  <c:v>310</c:v>
                </c:pt>
                <c:pt idx="581">
                  <c:v>310.5</c:v>
                </c:pt>
                <c:pt idx="582">
                  <c:v>311</c:v>
                </c:pt>
                <c:pt idx="583">
                  <c:v>311.5</c:v>
                </c:pt>
                <c:pt idx="584">
                  <c:v>312</c:v>
                </c:pt>
                <c:pt idx="585">
                  <c:v>312.5</c:v>
                </c:pt>
                <c:pt idx="586">
                  <c:v>313</c:v>
                </c:pt>
                <c:pt idx="587">
                  <c:v>313.5</c:v>
                </c:pt>
                <c:pt idx="588">
                  <c:v>314</c:v>
                </c:pt>
                <c:pt idx="589">
                  <c:v>314.5</c:v>
                </c:pt>
                <c:pt idx="590">
                  <c:v>315</c:v>
                </c:pt>
                <c:pt idx="591">
                  <c:v>315.5</c:v>
                </c:pt>
                <c:pt idx="592">
                  <c:v>316</c:v>
                </c:pt>
                <c:pt idx="593">
                  <c:v>316.5</c:v>
                </c:pt>
                <c:pt idx="594">
                  <c:v>317</c:v>
                </c:pt>
                <c:pt idx="595">
                  <c:v>317.5</c:v>
                </c:pt>
                <c:pt idx="596">
                  <c:v>318</c:v>
                </c:pt>
                <c:pt idx="597">
                  <c:v>318.5</c:v>
                </c:pt>
                <c:pt idx="598">
                  <c:v>319</c:v>
                </c:pt>
                <c:pt idx="599">
                  <c:v>319.5</c:v>
                </c:pt>
                <c:pt idx="600">
                  <c:v>320</c:v>
                </c:pt>
                <c:pt idx="601">
                  <c:v>320.5</c:v>
                </c:pt>
                <c:pt idx="602">
                  <c:v>321</c:v>
                </c:pt>
                <c:pt idx="603">
                  <c:v>321.5</c:v>
                </c:pt>
                <c:pt idx="604">
                  <c:v>322</c:v>
                </c:pt>
                <c:pt idx="605">
                  <c:v>322.5</c:v>
                </c:pt>
                <c:pt idx="606">
                  <c:v>323</c:v>
                </c:pt>
                <c:pt idx="607">
                  <c:v>323.5</c:v>
                </c:pt>
                <c:pt idx="608">
                  <c:v>324</c:v>
                </c:pt>
                <c:pt idx="609">
                  <c:v>324.5</c:v>
                </c:pt>
                <c:pt idx="610">
                  <c:v>325</c:v>
                </c:pt>
                <c:pt idx="611">
                  <c:v>325.5</c:v>
                </c:pt>
                <c:pt idx="612">
                  <c:v>326</c:v>
                </c:pt>
                <c:pt idx="613">
                  <c:v>326.5</c:v>
                </c:pt>
                <c:pt idx="614">
                  <c:v>327</c:v>
                </c:pt>
                <c:pt idx="615">
                  <c:v>327.5</c:v>
                </c:pt>
                <c:pt idx="616">
                  <c:v>328</c:v>
                </c:pt>
                <c:pt idx="617">
                  <c:v>328.5</c:v>
                </c:pt>
                <c:pt idx="618">
                  <c:v>329</c:v>
                </c:pt>
                <c:pt idx="619">
                  <c:v>329.5</c:v>
                </c:pt>
                <c:pt idx="620">
                  <c:v>330</c:v>
                </c:pt>
                <c:pt idx="621">
                  <c:v>330.5</c:v>
                </c:pt>
                <c:pt idx="622">
                  <c:v>331</c:v>
                </c:pt>
                <c:pt idx="623">
                  <c:v>331.5</c:v>
                </c:pt>
                <c:pt idx="624">
                  <c:v>332</c:v>
                </c:pt>
                <c:pt idx="625">
                  <c:v>332.5</c:v>
                </c:pt>
                <c:pt idx="626">
                  <c:v>333</c:v>
                </c:pt>
                <c:pt idx="627">
                  <c:v>333.5</c:v>
                </c:pt>
                <c:pt idx="628">
                  <c:v>334</c:v>
                </c:pt>
                <c:pt idx="629">
                  <c:v>334.5</c:v>
                </c:pt>
                <c:pt idx="630">
                  <c:v>335</c:v>
                </c:pt>
                <c:pt idx="631">
                  <c:v>335.5</c:v>
                </c:pt>
                <c:pt idx="632">
                  <c:v>336</c:v>
                </c:pt>
                <c:pt idx="633">
                  <c:v>336.5</c:v>
                </c:pt>
                <c:pt idx="634">
                  <c:v>337</c:v>
                </c:pt>
                <c:pt idx="635">
                  <c:v>337.5</c:v>
                </c:pt>
                <c:pt idx="636">
                  <c:v>338</c:v>
                </c:pt>
                <c:pt idx="637">
                  <c:v>338.5</c:v>
                </c:pt>
                <c:pt idx="638">
                  <c:v>339</c:v>
                </c:pt>
                <c:pt idx="639">
                  <c:v>339.5</c:v>
                </c:pt>
                <c:pt idx="640">
                  <c:v>340</c:v>
                </c:pt>
                <c:pt idx="641">
                  <c:v>340.5</c:v>
                </c:pt>
                <c:pt idx="642">
                  <c:v>341</c:v>
                </c:pt>
                <c:pt idx="643">
                  <c:v>341.5</c:v>
                </c:pt>
                <c:pt idx="644">
                  <c:v>342</c:v>
                </c:pt>
                <c:pt idx="645">
                  <c:v>342.5</c:v>
                </c:pt>
                <c:pt idx="646">
                  <c:v>343</c:v>
                </c:pt>
                <c:pt idx="647">
                  <c:v>343.5</c:v>
                </c:pt>
                <c:pt idx="648">
                  <c:v>344</c:v>
                </c:pt>
                <c:pt idx="649">
                  <c:v>344.5</c:v>
                </c:pt>
                <c:pt idx="650">
                  <c:v>345</c:v>
                </c:pt>
                <c:pt idx="651">
                  <c:v>345.5</c:v>
                </c:pt>
                <c:pt idx="652">
                  <c:v>346</c:v>
                </c:pt>
                <c:pt idx="653">
                  <c:v>346.5</c:v>
                </c:pt>
                <c:pt idx="654">
                  <c:v>347</c:v>
                </c:pt>
                <c:pt idx="655">
                  <c:v>347.5</c:v>
                </c:pt>
                <c:pt idx="656">
                  <c:v>348</c:v>
                </c:pt>
                <c:pt idx="657">
                  <c:v>348.5</c:v>
                </c:pt>
                <c:pt idx="658">
                  <c:v>349</c:v>
                </c:pt>
                <c:pt idx="659">
                  <c:v>349.5</c:v>
                </c:pt>
                <c:pt idx="660">
                  <c:v>350</c:v>
                </c:pt>
              </c:numCache>
            </c:numRef>
          </c:xVal>
          <c:yVal>
            <c:numRef>
              <c:f>'Vo確認(Vin(typ))'!$H$30:$H$690</c:f>
              <c:numCache>
                <c:formatCode>General</c:formatCode>
                <c:ptCount val="661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12</c:v>
                </c:pt>
                <c:pt idx="23">
                  <c:v>12</c:v>
                </c:pt>
                <c:pt idx="24">
                  <c:v>12</c:v>
                </c:pt>
                <c:pt idx="25">
                  <c:v>12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12</c:v>
                </c:pt>
                <c:pt idx="30">
                  <c:v>12</c:v>
                </c:pt>
                <c:pt idx="31">
                  <c:v>12</c:v>
                </c:pt>
                <c:pt idx="32">
                  <c:v>12</c:v>
                </c:pt>
                <c:pt idx="33">
                  <c:v>12</c:v>
                </c:pt>
                <c:pt idx="34">
                  <c:v>12</c:v>
                </c:pt>
                <c:pt idx="35">
                  <c:v>12</c:v>
                </c:pt>
                <c:pt idx="36">
                  <c:v>12</c:v>
                </c:pt>
                <c:pt idx="37">
                  <c:v>12</c:v>
                </c:pt>
                <c:pt idx="38">
                  <c:v>12</c:v>
                </c:pt>
                <c:pt idx="39">
                  <c:v>12</c:v>
                </c:pt>
                <c:pt idx="40">
                  <c:v>12</c:v>
                </c:pt>
                <c:pt idx="41">
                  <c:v>12</c:v>
                </c:pt>
                <c:pt idx="42">
                  <c:v>12</c:v>
                </c:pt>
                <c:pt idx="43">
                  <c:v>12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  <c:pt idx="47">
                  <c:v>12</c:v>
                </c:pt>
                <c:pt idx="48">
                  <c:v>12</c:v>
                </c:pt>
                <c:pt idx="49">
                  <c:v>12</c:v>
                </c:pt>
                <c:pt idx="50">
                  <c:v>12</c:v>
                </c:pt>
                <c:pt idx="51">
                  <c:v>12</c:v>
                </c:pt>
                <c:pt idx="52">
                  <c:v>12</c:v>
                </c:pt>
                <c:pt idx="53">
                  <c:v>12</c:v>
                </c:pt>
                <c:pt idx="54">
                  <c:v>12</c:v>
                </c:pt>
                <c:pt idx="55">
                  <c:v>12</c:v>
                </c:pt>
                <c:pt idx="56">
                  <c:v>12</c:v>
                </c:pt>
                <c:pt idx="57">
                  <c:v>12</c:v>
                </c:pt>
                <c:pt idx="58">
                  <c:v>12</c:v>
                </c:pt>
                <c:pt idx="59">
                  <c:v>12</c:v>
                </c:pt>
                <c:pt idx="60">
                  <c:v>12</c:v>
                </c:pt>
                <c:pt idx="61">
                  <c:v>12</c:v>
                </c:pt>
                <c:pt idx="62">
                  <c:v>12</c:v>
                </c:pt>
                <c:pt idx="63">
                  <c:v>12</c:v>
                </c:pt>
                <c:pt idx="64">
                  <c:v>12</c:v>
                </c:pt>
                <c:pt idx="65">
                  <c:v>12</c:v>
                </c:pt>
                <c:pt idx="66">
                  <c:v>12</c:v>
                </c:pt>
                <c:pt idx="67">
                  <c:v>12</c:v>
                </c:pt>
                <c:pt idx="68">
                  <c:v>12</c:v>
                </c:pt>
                <c:pt idx="69">
                  <c:v>12</c:v>
                </c:pt>
                <c:pt idx="70">
                  <c:v>12</c:v>
                </c:pt>
                <c:pt idx="71">
                  <c:v>12</c:v>
                </c:pt>
                <c:pt idx="72">
                  <c:v>12</c:v>
                </c:pt>
                <c:pt idx="73">
                  <c:v>12</c:v>
                </c:pt>
                <c:pt idx="74">
                  <c:v>12</c:v>
                </c:pt>
                <c:pt idx="75">
                  <c:v>12</c:v>
                </c:pt>
                <c:pt idx="76">
                  <c:v>12</c:v>
                </c:pt>
                <c:pt idx="77">
                  <c:v>12</c:v>
                </c:pt>
                <c:pt idx="78">
                  <c:v>12</c:v>
                </c:pt>
                <c:pt idx="79">
                  <c:v>12</c:v>
                </c:pt>
                <c:pt idx="80">
                  <c:v>12</c:v>
                </c:pt>
                <c:pt idx="81">
                  <c:v>12</c:v>
                </c:pt>
                <c:pt idx="82">
                  <c:v>12</c:v>
                </c:pt>
                <c:pt idx="83">
                  <c:v>12</c:v>
                </c:pt>
                <c:pt idx="84">
                  <c:v>12</c:v>
                </c:pt>
                <c:pt idx="85">
                  <c:v>12</c:v>
                </c:pt>
                <c:pt idx="86">
                  <c:v>12</c:v>
                </c:pt>
                <c:pt idx="87">
                  <c:v>12</c:v>
                </c:pt>
                <c:pt idx="88">
                  <c:v>12</c:v>
                </c:pt>
                <c:pt idx="89">
                  <c:v>12</c:v>
                </c:pt>
                <c:pt idx="90">
                  <c:v>12</c:v>
                </c:pt>
                <c:pt idx="91">
                  <c:v>12</c:v>
                </c:pt>
                <c:pt idx="92">
                  <c:v>12</c:v>
                </c:pt>
                <c:pt idx="93">
                  <c:v>12</c:v>
                </c:pt>
                <c:pt idx="94">
                  <c:v>12</c:v>
                </c:pt>
                <c:pt idx="95">
                  <c:v>12</c:v>
                </c:pt>
                <c:pt idx="96">
                  <c:v>12</c:v>
                </c:pt>
                <c:pt idx="97">
                  <c:v>12</c:v>
                </c:pt>
                <c:pt idx="98">
                  <c:v>12</c:v>
                </c:pt>
                <c:pt idx="99">
                  <c:v>12</c:v>
                </c:pt>
                <c:pt idx="100">
                  <c:v>12</c:v>
                </c:pt>
                <c:pt idx="101">
                  <c:v>12</c:v>
                </c:pt>
                <c:pt idx="102">
                  <c:v>12</c:v>
                </c:pt>
                <c:pt idx="103">
                  <c:v>12</c:v>
                </c:pt>
                <c:pt idx="104">
                  <c:v>12</c:v>
                </c:pt>
                <c:pt idx="105">
                  <c:v>12</c:v>
                </c:pt>
                <c:pt idx="106">
                  <c:v>12</c:v>
                </c:pt>
                <c:pt idx="107">
                  <c:v>12</c:v>
                </c:pt>
                <c:pt idx="108">
                  <c:v>12</c:v>
                </c:pt>
                <c:pt idx="109">
                  <c:v>12</c:v>
                </c:pt>
                <c:pt idx="110">
                  <c:v>12</c:v>
                </c:pt>
                <c:pt idx="111">
                  <c:v>12</c:v>
                </c:pt>
                <c:pt idx="112">
                  <c:v>12</c:v>
                </c:pt>
                <c:pt idx="113">
                  <c:v>12</c:v>
                </c:pt>
                <c:pt idx="114">
                  <c:v>12</c:v>
                </c:pt>
                <c:pt idx="115">
                  <c:v>12</c:v>
                </c:pt>
                <c:pt idx="116">
                  <c:v>12</c:v>
                </c:pt>
                <c:pt idx="117">
                  <c:v>12</c:v>
                </c:pt>
                <c:pt idx="118">
                  <c:v>12</c:v>
                </c:pt>
                <c:pt idx="119">
                  <c:v>12</c:v>
                </c:pt>
                <c:pt idx="120">
                  <c:v>12</c:v>
                </c:pt>
                <c:pt idx="121">
                  <c:v>12</c:v>
                </c:pt>
                <c:pt idx="122">
                  <c:v>12</c:v>
                </c:pt>
                <c:pt idx="123">
                  <c:v>12</c:v>
                </c:pt>
                <c:pt idx="124">
                  <c:v>12</c:v>
                </c:pt>
                <c:pt idx="125">
                  <c:v>12</c:v>
                </c:pt>
                <c:pt idx="126">
                  <c:v>12</c:v>
                </c:pt>
                <c:pt idx="127">
                  <c:v>12</c:v>
                </c:pt>
                <c:pt idx="128">
                  <c:v>12</c:v>
                </c:pt>
                <c:pt idx="129">
                  <c:v>12</c:v>
                </c:pt>
                <c:pt idx="130">
                  <c:v>12</c:v>
                </c:pt>
                <c:pt idx="131">
                  <c:v>12</c:v>
                </c:pt>
                <c:pt idx="132">
                  <c:v>12</c:v>
                </c:pt>
                <c:pt idx="133">
                  <c:v>12</c:v>
                </c:pt>
                <c:pt idx="134">
                  <c:v>12</c:v>
                </c:pt>
                <c:pt idx="135">
                  <c:v>12</c:v>
                </c:pt>
                <c:pt idx="136">
                  <c:v>12</c:v>
                </c:pt>
                <c:pt idx="137">
                  <c:v>12</c:v>
                </c:pt>
                <c:pt idx="138">
                  <c:v>12</c:v>
                </c:pt>
                <c:pt idx="139">
                  <c:v>12</c:v>
                </c:pt>
                <c:pt idx="140">
                  <c:v>12</c:v>
                </c:pt>
                <c:pt idx="141">
                  <c:v>12</c:v>
                </c:pt>
                <c:pt idx="142">
                  <c:v>12</c:v>
                </c:pt>
                <c:pt idx="143">
                  <c:v>12</c:v>
                </c:pt>
                <c:pt idx="144">
                  <c:v>12</c:v>
                </c:pt>
                <c:pt idx="145">
                  <c:v>12</c:v>
                </c:pt>
                <c:pt idx="146">
                  <c:v>12</c:v>
                </c:pt>
                <c:pt idx="147">
                  <c:v>12</c:v>
                </c:pt>
                <c:pt idx="148">
                  <c:v>12</c:v>
                </c:pt>
                <c:pt idx="149">
                  <c:v>12</c:v>
                </c:pt>
                <c:pt idx="150">
                  <c:v>12</c:v>
                </c:pt>
                <c:pt idx="151">
                  <c:v>12</c:v>
                </c:pt>
                <c:pt idx="152">
                  <c:v>12</c:v>
                </c:pt>
                <c:pt idx="153">
                  <c:v>12</c:v>
                </c:pt>
                <c:pt idx="154">
                  <c:v>12</c:v>
                </c:pt>
                <c:pt idx="155">
                  <c:v>12</c:v>
                </c:pt>
                <c:pt idx="156">
                  <c:v>12</c:v>
                </c:pt>
                <c:pt idx="157">
                  <c:v>12</c:v>
                </c:pt>
                <c:pt idx="158">
                  <c:v>12</c:v>
                </c:pt>
                <c:pt idx="159">
                  <c:v>12</c:v>
                </c:pt>
                <c:pt idx="160">
                  <c:v>12</c:v>
                </c:pt>
                <c:pt idx="161">
                  <c:v>12</c:v>
                </c:pt>
                <c:pt idx="162">
                  <c:v>12</c:v>
                </c:pt>
                <c:pt idx="163">
                  <c:v>12</c:v>
                </c:pt>
                <c:pt idx="164">
                  <c:v>12</c:v>
                </c:pt>
                <c:pt idx="165">
                  <c:v>12</c:v>
                </c:pt>
                <c:pt idx="166">
                  <c:v>12</c:v>
                </c:pt>
                <c:pt idx="167">
                  <c:v>12</c:v>
                </c:pt>
                <c:pt idx="168">
                  <c:v>12</c:v>
                </c:pt>
                <c:pt idx="169">
                  <c:v>12</c:v>
                </c:pt>
                <c:pt idx="170">
                  <c:v>12</c:v>
                </c:pt>
                <c:pt idx="171">
                  <c:v>12</c:v>
                </c:pt>
                <c:pt idx="172">
                  <c:v>12</c:v>
                </c:pt>
                <c:pt idx="173">
                  <c:v>12</c:v>
                </c:pt>
                <c:pt idx="174">
                  <c:v>12</c:v>
                </c:pt>
                <c:pt idx="175">
                  <c:v>12</c:v>
                </c:pt>
                <c:pt idx="176">
                  <c:v>12</c:v>
                </c:pt>
                <c:pt idx="177">
                  <c:v>12</c:v>
                </c:pt>
                <c:pt idx="178">
                  <c:v>12</c:v>
                </c:pt>
                <c:pt idx="179">
                  <c:v>12</c:v>
                </c:pt>
                <c:pt idx="180">
                  <c:v>12</c:v>
                </c:pt>
                <c:pt idx="181">
                  <c:v>12</c:v>
                </c:pt>
                <c:pt idx="182">
                  <c:v>12</c:v>
                </c:pt>
                <c:pt idx="183">
                  <c:v>12</c:v>
                </c:pt>
                <c:pt idx="184">
                  <c:v>12</c:v>
                </c:pt>
                <c:pt idx="185">
                  <c:v>12</c:v>
                </c:pt>
                <c:pt idx="186">
                  <c:v>12</c:v>
                </c:pt>
                <c:pt idx="187">
                  <c:v>12</c:v>
                </c:pt>
                <c:pt idx="188">
                  <c:v>12</c:v>
                </c:pt>
                <c:pt idx="189">
                  <c:v>12</c:v>
                </c:pt>
                <c:pt idx="190">
                  <c:v>12</c:v>
                </c:pt>
                <c:pt idx="191">
                  <c:v>12</c:v>
                </c:pt>
                <c:pt idx="192">
                  <c:v>12</c:v>
                </c:pt>
                <c:pt idx="193">
                  <c:v>12</c:v>
                </c:pt>
                <c:pt idx="194">
                  <c:v>12</c:v>
                </c:pt>
                <c:pt idx="195">
                  <c:v>12</c:v>
                </c:pt>
                <c:pt idx="196">
                  <c:v>12</c:v>
                </c:pt>
                <c:pt idx="197">
                  <c:v>12</c:v>
                </c:pt>
                <c:pt idx="198">
                  <c:v>12</c:v>
                </c:pt>
                <c:pt idx="199">
                  <c:v>12</c:v>
                </c:pt>
                <c:pt idx="200">
                  <c:v>12</c:v>
                </c:pt>
                <c:pt idx="201">
                  <c:v>12</c:v>
                </c:pt>
                <c:pt idx="202">
                  <c:v>12</c:v>
                </c:pt>
                <c:pt idx="203">
                  <c:v>12</c:v>
                </c:pt>
                <c:pt idx="204">
                  <c:v>12</c:v>
                </c:pt>
                <c:pt idx="205">
                  <c:v>12</c:v>
                </c:pt>
                <c:pt idx="206">
                  <c:v>12</c:v>
                </c:pt>
                <c:pt idx="207">
                  <c:v>12</c:v>
                </c:pt>
                <c:pt idx="208">
                  <c:v>12</c:v>
                </c:pt>
                <c:pt idx="209">
                  <c:v>12</c:v>
                </c:pt>
                <c:pt idx="210">
                  <c:v>12</c:v>
                </c:pt>
                <c:pt idx="211">
                  <c:v>12</c:v>
                </c:pt>
                <c:pt idx="212">
                  <c:v>12</c:v>
                </c:pt>
                <c:pt idx="213">
                  <c:v>12</c:v>
                </c:pt>
                <c:pt idx="214">
                  <c:v>12</c:v>
                </c:pt>
                <c:pt idx="215">
                  <c:v>12</c:v>
                </c:pt>
                <c:pt idx="216">
                  <c:v>12</c:v>
                </c:pt>
                <c:pt idx="217">
                  <c:v>12</c:v>
                </c:pt>
                <c:pt idx="218">
                  <c:v>12</c:v>
                </c:pt>
                <c:pt idx="219">
                  <c:v>12</c:v>
                </c:pt>
                <c:pt idx="220">
                  <c:v>12</c:v>
                </c:pt>
                <c:pt idx="221">
                  <c:v>12</c:v>
                </c:pt>
                <c:pt idx="222">
                  <c:v>12</c:v>
                </c:pt>
                <c:pt idx="223">
                  <c:v>12</c:v>
                </c:pt>
                <c:pt idx="224">
                  <c:v>12</c:v>
                </c:pt>
                <c:pt idx="225">
                  <c:v>12</c:v>
                </c:pt>
                <c:pt idx="226">
                  <c:v>12</c:v>
                </c:pt>
                <c:pt idx="227">
                  <c:v>12</c:v>
                </c:pt>
                <c:pt idx="228">
                  <c:v>12</c:v>
                </c:pt>
                <c:pt idx="229">
                  <c:v>12</c:v>
                </c:pt>
                <c:pt idx="230">
                  <c:v>12</c:v>
                </c:pt>
                <c:pt idx="231">
                  <c:v>12</c:v>
                </c:pt>
                <c:pt idx="232">
                  <c:v>12</c:v>
                </c:pt>
                <c:pt idx="233">
                  <c:v>12</c:v>
                </c:pt>
                <c:pt idx="234">
                  <c:v>12</c:v>
                </c:pt>
                <c:pt idx="235">
                  <c:v>12</c:v>
                </c:pt>
                <c:pt idx="236">
                  <c:v>12</c:v>
                </c:pt>
                <c:pt idx="237">
                  <c:v>12</c:v>
                </c:pt>
                <c:pt idx="238">
                  <c:v>12</c:v>
                </c:pt>
                <c:pt idx="239">
                  <c:v>12</c:v>
                </c:pt>
                <c:pt idx="240">
                  <c:v>12</c:v>
                </c:pt>
                <c:pt idx="241">
                  <c:v>12</c:v>
                </c:pt>
                <c:pt idx="242">
                  <c:v>12</c:v>
                </c:pt>
                <c:pt idx="243">
                  <c:v>12</c:v>
                </c:pt>
                <c:pt idx="244">
                  <c:v>12</c:v>
                </c:pt>
                <c:pt idx="245">
                  <c:v>12</c:v>
                </c:pt>
                <c:pt idx="246">
                  <c:v>12</c:v>
                </c:pt>
                <c:pt idx="247">
                  <c:v>12</c:v>
                </c:pt>
                <c:pt idx="248">
                  <c:v>12</c:v>
                </c:pt>
                <c:pt idx="249">
                  <c:v>12</c:v>
                </c:pt>
                <c:pt idx="250">
                  <c:v>12</c:v>
                </c:pt>
                <c:pt idx="251">
                  <c:v>12</c:v>
                </c:pt>
                <c:pt idx="252">
                  <c:v>12</c:v>
                </c:pt>
                <c:pt idx="253">
                  <c:v>12</c:v>
                </c:pt>
                <c:pt idx="254">
                  <c:v>12</c:v>
                </c:pt>
                <c:pt idx="255">
                  <c:v>12</c:v>
                </c:pt>
                <c:pt idx="256">
                  <c:v>12</c:v>
                </c:pt>
                <c:pt idx="257">
                  <c:v>12</c:v>
                </c:pt>
                <c:pt idx="258">
                  <c:v>12</c:v>
                </c:pt>
                <c:pt idx="259">
                  <c:v>12</c:v>
                </c:pt>
                <c:pt idx="260">
                  <c:v>12</c:v>
                </c:pt>
                <c:pt idx="261">
                  <c:v>12</c:v>
                </c:pt>
                <c:pt idx="262">
                  <c:v>12</c:v>
                </c:pt>
                <c:pt idx="263">
                  <c:v>12</c:v>
                </c:pt>
                <c:pt idx="264">
                  <c:v>12</c:v>
                </c:pt>
                <c:pt idx="265">
                  <c:v>12</c:v>
                </c:pt>
                <c:pt idx="266">
                  <c:v>12</c:v>
                </c:pt>
                <c:pt idx="267">
                  <c:v>12</c:v>
                </c:pt>
                <c:pt idx="268">
                  <c:v>12</c:v>
                </c:pt>
                <c:pt idx="269">
                  <c:v>12</c:v>
                </c:pt>
                <c:pt idx="270">
                  <c:v>12</c:v>
                </c:pt>
                <c:pt idx="271">
                  <c:v>12</c:v>
                </c:pt>
                <c:pt idx="272">
                  <c:v>12</c:v>
                </c:pt>
                <c:pt idx="273">
                  <c:v>12</c:v>
                </c:pt>
                <c:pt idx="274">
                  <c:v>12</c:v>
                </c:pt>
                <c:pt idx="275">
                  <c:v>12</c:v>
                </c:pt>
                <c:pt idx="276">
                  <c:v>12</c:v>
                </c:pt>
                <c:pt idx="277">
                  <c:v>12</c:v>
                </c:pt>
                <c:pt idx="278">
                  <c:v>12</c:v>
                </c:pt>
                <c:pt idx="279">
                  <c:v>12</c:v>
                </c:pt>
                <c:pt idx="280">
                  <c:v>12</c:v>
                </c:pt>
                <c:pt idx="281">
                  <c:v>12</c:v>
                </c:pt>
                <c:pt idx="282">
                  <c:v>12</c:v>
                </c:pt>
                <c:pt idx="283">
                  <c:v>12</c:v>
                </c:pt>
                <c:pt idx="284">
                  <c:v>12</c:v>
                </c:pt>
                <c:pt idx="285">
                  <c:v>12</c:v>
                </c:pt>
                <c:pt idx="286">
                  <c:v>12</c:v>
                </c:pt>
                <c:pt idx="287">
                  <c:v>12</c:v>
                </c:pt>
                <c:pt idx="288">
                  <c:v>12</c:v>
                </c:pt>
                <c:pt idx="289">
                  <c:v>12</c:v>
                </c:pt>
                <c:pt idx="290">
                  <c:v>12</c:v>
                </c:pt>
                <c:pt idx="291">
                  <c:v>12</c:v>
                </c:pt>
                <c:pt idx="292">
                  <c:v>12</c:v>
                </c:pt>
                <c:pt idx="293">
                  <c:v>12</c:v>
                </c:pt>
                <c:pt idx="294">
                  <c:v>12</c:v>
                </c:pt>
                <c:pt idx="295">
                  <c:v>12</c:v>
                </c:pt>
                <c:pt idx="296">
                  <c:v>12</c:v>
                </c:pt>
                <c:pt idx="297">
                  <c:v>12</c:v>
                </c:pt>
                <c:pt idx="298">
                  <c:v>12</c:v>
                </c:pt>
                <c:pt idx="299">
                  <c:v>12</c:v>
                </c:pt>
                <c:pt idx="300">
                  <c:v>12</c:v>
                </c:pt>
                <c:pt idx="301">
                  <c:v>12</c:v>
                </c:pt>
                <c:pt idx="302">
                  <c:v>12</c:v>
                </c:pt>
                <c:pt idx="303">
                  <c:v>12</c:v>
                </c:pt>
                <c:pt idx="304">
                  <c:v>12</c:v>
                </c:pt>
                <c:pt idx="305">
                  <c:v>12</c:v>
                </c:pt>
                <c:pt idx="306">
                  <c:v>12</c:v>
                </c:pt>
                <c:pt idx="307">
                  <c:v>12</c:v>
                </c:pt>
                <c:pt idx="308">
                  <c:v>12</c:v>
                </c:pt>
                <c:pt idx="309">
                  <c:v>12</c:v>
                </c:pt>
                <c:pt idx="310">
                  <c:v>12</c:v>
                </c:pt>
                <c:pt idx="311">
                  <c:v>12</c:v>
                </c:pt>
                <c:pt idx="312">
                  <c:v>12</c:v>
                </c:pt>
                <c:pt idx="313">
                  <c:v>12</c:v>
                </c:pt>
                <c:pt idx="314">
                  <c:v>12</c:v>
                </c:pt>
                <c:pt idx="315">
                  <c:v>12</c:v>
                </c:pt>
                <c:pt idx="316">
                  <c:v>12</c:v>
                </c:pt>
                <c:pt idx="317">
                  <c:v>12</c:v>
                </c:pt>
                <c:pt idx="318">
                  <c:v>12</c:v>
                </c:pt>
                <c:pt idx="319">
                  <c:v>12</c:v>
                </c:pt>
                <c:pt idx="320">
                  <c:v>12</c:v>
                </c:pt>
                <c:pt idx="321">
                  <c:v>12</c:v>
                </c:pt>
                <c:pt idx="322">
                  <c:v>12</c:v>
                </c:pt>
                <c:pt idx="323">
                  <c:v>12</c:v>
                </c:pt>
                <c:pt idx="324">
                  <c:v>12</c:v>
                </c:pt>
                <c:pt idx="325">
                  <c:v>12</c:v>
                </c:pt>
                <c:pt idx="326">
                  <c:v>12</c:v>
                </c:pt>
                <c:pt idx="327">
                  <c:v>12</c:v>
                </c:pt>
                <c:pt idx="328">
                  <c:v>12</c:v>
                </c:pt>
                <c:pt idx="329">
                  <c:v>12</c:v>
                </c:pt>
                <c:pt idx="330">
                  <c:v>12</c:v>
                </c:pt>
                <c:pt idx="331">
                  <c:v>12</c:v>
                </c:pt>
                <c:pt idx="332">
                  <c:v>12</c:v>
                </c:pt>
                <c:pt idx="333">
                  <c:v>12</c:v>
                </c:pt>
                <c:pt idx="334">
                  <c:v>12</c:v>
                </c:pt>
                <c:pt idx="335">
                  <c:v>12</c:v>
                </c:pt>
                <c:pt idx="336">
                  <c:v>12</c:v>
                </c:pt>
                <c:pt idx="337">
                  <c:v>12</c:v>
                </c:pt>
                <c:pt idx="338">
                  <c:v>12</c:v>
                </c:pt>
                <c:pt idx="339">
                  <c:v>12</c:v>
                </c:pt>
                <c:pt idx="340">
                  <c:v>12</c:v>
                </c:pt>
                <c:pt idx="341">
                  <c:v>12</c:v>
                </c:pt>
                <c:pt idx="342">
                  <c:v>12</c:v>
                </c:pt>
                <c:pt idx="343">
                  <c:v>12</c:v>
                </c:pt>
                <c:pt idx="344">
                  <c:v>12</c:v>
                </c:pt>
                <c:pt idx="345">
                  <c:v>12</c:v>
                </c:pt>
                <c:pt idx="346">
                  <c:v>12</c:v>
                </c:pt>
                <c:pt idx="347">
                  <c:v>12</c:v>
                </c:pt>
                <c:pt idx="348">
                  <c:v>12</c:v>
                </c:pt>
                <c:pt idx="349">
                  <c:v>12</c:v>
                </c:pt>
                <c:pt idx="350">
                  <c:v>12</c:v>
                </c:pt>
                <c:pt idx="351">
                  <c:v>12</c:v>
                </c:pt>
                <c:pt idx="352">
                  <c:v>12</c:v>
                </c:pt>
                <c:pt idx="353">
                  <c:v>12</c:v>
                </c:pt>
                <c:pt idx="354">
                  <c:v>12</c:v>
                </c:pt>
                <c:pt idx="355">
                  <c:v>12</c:v>
                </c:pt>
                <c:pt idx="356">
                  <c:v>12</c:v>
                </c:pt>
                <c:pt idx="357">
                  <c:v>12</c:v>
                </c:pt>
                <c:pt idx="358">
                  <c:v>12</c:v>
                </c:pt>
                <c:pt idx="359">
                  <c:v>12</c:v>
                </c:pt>
                <c:pt idx="360">
                  <c:v>12</c:v>
                </c:pt>
                <c:pt idx="361">
                  <c:v>12</c:v>
                </c:pt>
                <c:pt idx="362">
                  <c:v>12</c:v>
                </c:pt>
                <c:pt idx="363">
                  <c:v>12</c:v>
                </c:pt>
                <c:pt idx="364">
                  <c:v>12</c:v>
                </c:pt>
                <c:pt idx="365">
                  <c:v>12</c:v>
                </c:pt>
                <c:pt idx="366">
                  <c:v>12</c:v>
                </c:pt>
                <c:pt idx="367">
                  <c:v>12</c:v>
                </c:pt>
                <c:pt idx="368">
                  <c:v>12</c:v>
                </c:pt>
                <c:pt idx="369">
                  <c:v>12</c:v>
                </c:pt>
                <c:pt idx="370">
                  <c:v>12</c:v>
                </c:pt>
                <c:pt idx="371">
                  <c:v>12</c:v>
                </c:pt>
                <c:pt idx="372">
                  <c:v>12</c:v>
                </c:pt>
                <c:pt idx="373">
                  <c:v>12</c:v>
                </c:pt>
                <c:pt idx="374">
                  <c:v>12</c:v>
                </c:pt>
                <c:pt idx="375">
                  <c:v>12</c:v>
                </c:pt>
                <c:pt idx="376">
                  <c:v>12</c:v>
                </c:pt>
                <c:pt idx="377">
                  <c:v>12</c:v>
                </c:pt>
                <c:pt idx="378">
                  <c:v>12</c:v>
                </c:pt>
                <c:pt idx="379">
                  <c:v>12</c:v>
                </c:pt>
                <c:pt idx="380">
                  <c:v>12</c:v>
                </c:pt>
                <c:pt idx="381">
                  <c:v>12</c:v>
                </c:pt>
                <c:pt idx="382">
                  <c:v>12</c:v>
                </c:pt>
                <c:pt idx="383">
                  <c:v>12</c:v>
                </c:pt>
                <c:pt idx="384">
                  <c:v>12</c:v>
                </c:pt>
                <c:pt idx="385">
                  <c:v>12</c:v>
                </c:pt>
                <c:pt idx="386">
                  <c:v>12</c:v>
                </c:pt>
                <c:pt idx="387">
                  <c:v>12</c:v>
                </c:pt>
                <c:pt idx="388">
                  <c:v>12</c:v>
                </c:pt>
                <c:pt idx="389">
                  <c:v>12</c:v>
                </c:pt>
                <c:pt idx="390">
                  <c:v>12</c:v>
                </c:pt>
                <c:pt idx="391">
                  <c:v>12</c:v>
                </c:pt>
                <c:pt idx="392">
                  <c:v>12</c:v>
                </c:pt>
                <c:pt idx="393">
                  <c:v>12</c:v>
                </c:pt>
                <c:pt idx="394">
                  <c:v>12</c:v>
                </c:pt>
                <c:pt idx="395">
                  <c:v>12</c:v>
                </c:pt>
                <c:pt idx="396">
                  <c:v>12</c:v>
                </c:pt>
                <c:pt idx="397">
                  <c:v>12</c:v>
                </c:pt>
                <c:pt idx="398">
                  <c:v>12</c:v>
                </c:pt>
                <c:pt idx="399">
                  <c:v>12</c:v>
                </c:pt>
                <c:pt idx="400">
                  <c:v>12</c:v>
                </c:pt>
                <c:pt idx="401">
                  <c:v>12</c:v>
                </c:pt>
                <c:pt idx="402">
                  <c:v>12</c:v>
                </c:pt>
                <c:pt idx="403">
                  <c:v>12</c:v>
                </c:pt>
                <c:pt idx="404">
                  <c:v>12</c:v>
                </c:pt>
                <c:pt idx="405">
                  <c:v>12</c:v>
                </c:pt>
                <c:pt idx="406">
                  <c:v>12</c:v>
                </c:pt>
                <c:pt idx="407">
                  <c:v>12</c:v>
                </c:pt>
                <c:pt idx="408">
                  <c:v>12</c:v>
                </c:pt>
                <c:pt idx="409">
                  <c:v>12</c:v>
                </c:pt>
                <c:pt idx="410">
                  <c:v>12</c:v>
                </c:pt>
                <c:pt idx="411">
                  <c:v>12</c:v>
                </c:pt>
                <c:pt idx="412">
                  <c:v>12</c:v>
                </c:pt>
                <c:pt idx="413">
                  <c:v>12</c:v>
                </c:pt>
                <c:pt idx="414">
                  <c:v>12</c:v>
                </c:pt>
                <c:pt idx="415">
                  <c:v>12</c:v>
                </c:pt>
                <c:pt idx="416">
                  <c:v>12</c:v>
                </c:pt>
                <c:pt idx="417">
                  <c:v>12</c:v>
                </c:pt>
                <c:pt idx="418">
                  <c:v>12</c:v>
                </c:pt>
                <c:pt idx="419">
                  <c:v>12</c:v>
                </c:pt>
                <c:pt idx="420">
                  <c:v>12</c:v>
                </c:pt>
                <c:pt idx="421">
                  <c:v>12</c:v>
                </c:pt>
                <c:pt idx="422">
                  <c:v>12</c:v>
                </c:pt>
                <c:pt idx="423">
                  <c:v>12</c:v>
                </c:pt>
                <c:pt idx="424">
                  <c:v>12</c:v>
                </c:pt>
                <c:pt idx="425">
                  <c:v>12</c:v>
                </c:pt>
                <c:pt idx="426">
                  <c:v>12</c:v>
                </c:pt>
                <c:pt idx="427">
                  <c:v>12</c:v>
                </c:pt>
                <c:pt idx="428">
                  <c:v>12</c:v>
                </c:pt>
                <c:pt idx="429">
                  <c:v>12</c:v>
                </c:pt>
                <c:pt idx="430">
                  <c:v>12</c:v>
                </c:pt>
                <c:pt idx="431">
                  <c:v>12</c:v>
                </c:pt>
                <c:pt idx="432">
                  <c:v>12</c:v>
                </c:pt>
                <c:pt idx="433">
                  <c:v>12</c:v>
                </c:pt>
                <c:pt idx="434">
                  <c:v>12</c:v>
                </c:pt>
                <c:pt idx="435">
                  <c:v>12</c:v>
                </c:pt>
                <c:pt idx="436">
                  <c:v>12</c:v>
                </c:pt>
                <c:pt idx="437">
                  <c:v>12</c:v>
                </c:pt>
                <c:pt idx="438">
                  <c:v>12</c:v>
                </c:pt>
                <c:pt idx="439">
                  <c:v>12</c:v>
                </c:pt>
                <c:pt idx="440">
                  <c:v>12</c:v>
                </c:pt>
                <c:pt idx="441">
                  <c:v>12</c:v>
                </c:pt>
                <c:pt idx="442">
                  <c:v>12</c:v>
                </c:pt>
                <c:pt idx="443">
                  <c:v>12</c:v>
                </c:pt>
                <c:pt idx="444">
                  <c:v>12</c:v>
                </c:pt>
                <c:pt idx="445">
                  <c:v>12</c:v>
                </c:pt>
                <c:pt idx="446">
                  <c:v>12</c:v>
                </c:pt>
                <c:pt idx="447">
                  <c:v>12</c:v>
                </c:pt>
                <c:pt idx="448">
                  <c:v>12</c:v>
                </c:pt>
                <c:pt idx="449">
                  <c:v>12</c:v>
                </c:pt>
                <c:pt idx="450">
                  <c:v>12</c:v>
                </c:pt>
                <c:pt idx="451">
                  <c:v>12</c:v>
                </c:pt>
                <c:pt idx="452">
                  <c:v>12</c:v>
                </c:pt>
                <c:pt idx="453">
                  <c:v>12</c:v>
                </c:pt>
                <c:pt idx="454">
                  <c:v>12</c:v>
                </c:pt>
                <c:pt idx="455">
                  <c:v>12</c:v>
                </c:pt>
                <c:pt idx="456">
                  <c:v>12</c:v>
                </c:pt>
                <c:pt idx="457">
                  <c:v>12</c:v>
                </c:pt>
                <c:pt idx="458">
                  <c:v>12</c:v>
                </c:pt>
                <c:pt idx="459">
                  <c:v>12</c:v>
                </c:pt>
                <c:pt idx="460">
                  <c:v>12</c:v>
                </c:pt>
                <c:pt idx="461">
                  <c:v>12</c:v>
                </c:pt>
                <c:pt idx="462">
                  <c:v>12</c:v>
                </c:pt>
                <c:pt idx="463">
                  <c:v>12</c:v>
                </c:pt>
                <c:pt idx="464">
                  <c:v>12</c:v>
                </c:pt>
                <c:pt idx="465">
                  <c:v>12</c:v>
                </c:pt>
                <c:pt idx="466">
                  <c:v>12</c:v>
                </c:pt>
                <c:pt idx="467">
                  <c:v>12</c:v>
                </c:pt>
                <c:pt idx="468">
                  <c:v>12</c:v>
                </c:pt>
                <c:pt idx="469">
                  <c:v>12</c:v>
                </c:pt>
                <c:pt idx="470">
                  <c:v>12</c:v>
                </c:pt>
                <c:pt idx="471">
                  <c:v>12</c:v>
                </c:pt>
                <c:pt idx="472">
                  <c:v>12</c:v>
                </c:pt>
                <c:pt idx="473">
                  <c:v>12</c:v>
                </c:pt>
                <c:pt idx="474">
                  <c:v>12</c:v>
                </c:pt>
                <c:pt idx="475">
                  <c:v>12</c:v>
                </c:pt>
                <c:pt idx="476">
                  <c:v>12</c:v>
                </c:pt>
                <c:pt idx="477">
                  <c:v>12</c:v>
                </c:pt>
                <c:pt idx="478">
                  <c:v>12</c:v>
                </c:pt>
                <c:pt idx="479">
                  <c:v>12</c:v>
                </c:pt>
                <c:pt idx="480">
                  <c:v>12</c:v>
                </c:pt>
                <c:pt idx="481">
                  <c:v>12</c:v>
                </c:pt>
                <c:pt idx="482">
                  <c:v>12</c:v>
                </c:pt>
                <c:pt idx="483">
                  <c:v>12</c:v>
                </c:pt>
                <c:pt idx="484">
                  <c:v>12</c:v>
                </c:pt>
                <c:pt idx="485">
                  <c:v>12</c:v>
                </c:pt>
                <c:pt idx="486">
                  <c:v>12</c:v>
                </c:pt>
                <c:pt idx="487">
                  <c:v>12</c:v>
                </c:pt>
                <c:pt idx="488">
                  <c:v>12</c:v>
                </c:pt>
                <c:pt idx="489">
                  <c:v>12</c:v>
                </c:pt>
                <c:pt idx="490">
                  <c:v>12</c:v>
                </c:pt>
                <c:pt idx="491">
                  <c:v>12</c:v>
                </c:pt>
                <c:pt idx="492">
                  <c:v>12</c:v>
                </c:pt>
                <c:pt idx="493">
                  <c:v>12</c:v>
                </c:pt>
                <c:pt idx="494">
                  <c:v>12</c:v>
                </c:pt>
                <c:pt idx="495">
                  <c:v>12</c:v>
                </c:pt>
                <c:pt idx="496">
                  <c:v>12</c:v>
                </c:pt>
                <c:pt idx="497">
                  <c:v>12</c:v>
                </c:pt>
                <c:pt idx="498">
                  <c:v>12</c:v>
                </c:pt>
                <c:pt idx="499">
                  <c:v>12</c:v>
                </c:pt>
                <c:pt idx="500">
                  <c:v>12</c:v>
                </c:pt>
                <c:pt idx="501">
                  <c:v>12</c:v>
                </c:pt>
                <c:pt idx="502">
                  <c:v>12</c:v>
                </c:pt>
                <c:pt idx="503">
                  <c:v>12</c:v>
                </c:pt>
                <c:pt idx="504">
                  <c:v>12</c:v>
                </c:pt>
                <c:pt idx="505">
                  <c:v>12</c:v>
                </c:pt>
                <c:pt idx="506">
                  <c:v>12</c:v>
                </c:pt>
                <c:pt idx="507">
                  <c:v>12</c:v>
                </c:pt>
                <c:pt idx="508">
                  <c:v>12</c:v>
                </c:pt>
                <c:pt idx="509">
                  <c:v>12</c:v>
                </c:pt>
                <c:pt idx="510">
                  <c:v>12</c:v>
                </c:pt>
                <c:pt idx="511">
                  <c:v>12</c:v>
                </c:pt>
                <c:pt idx="512">
                  <c:v>12</c:v>
                </c:pt>
                <c:pt idx="513">
                  <c:v>12</c:v>
                </c:pt>
                <c:pt idx="514">
                  <c:v>12</c:v>
                </c:pt>
                <c:pt idx="515">
                  <c:v>12</c:v>
                </c:pt>
                <c:pt idx="516">
                  <c:v>12</c:v>
                </c:pt>
                <c:pt idx="517">
                  <c:v>12</c:v>
                </c:pt>
                <c:pt idx="518">
                  <c:v>12</c:v>
                </c:pt>
                <c:pt idx="519">
                  <c:v>12</c:v>
                </c:pt>
                <c:pt idx="520">
                  <c:v>12</c:v>
                </c:pt>
                <c:pt idx="521">
                  <c:v>12</c:v>
                </c:pt>
                <c:pt idx="522">
                  <c:v>12</c:v>
                </c:pt>
                <c:pt idx="523">
                  <c:v>12</c:v>
                </c:pt>
                <c:pt idx="524">
                  <c:v>12</c:v>
                </c:pt>
                <c:pt idx="525">
                  <c:v>12</c:v>
                </c:pt>
                <c:pt idx="526">
                  <c:v>12</c:v>
                </c:pt>
                <c:pt idx="527">
                  <c:v>12</c:v>
                </c:pt>
                <c:pt idx="528">
                  <c:v>12</c:v>
                </c:pt>
                <c:pt idx="529">
                  <c:v>12</c:v>
                </c:pt>
                <c:pt idx="530">
                  <c:v>12</c:v>
                </c:pt>
                <c:pt idx="531">
                  <c:v>12</c:v>
                </c:pt>
                <c:pt idx="532">
                  <c:v>12</c:v>
                </c:pt>
                <c:pt idx="533">
                  <c:v>12</c:v>
                </c:pt>
                <c:pt idx="534">
                  <c:v>12</c:v>
                </c:pt>
                <c:pt idx="535">
                  <c:v>12</c:v>
                </c:pt>
                <c:pt idx="536">
                  <c:v>12</c:v>
                </c:pt>
                <c:pt idx="537">
                  <c:v>12</c:v>
                </c:pt>
                <c:pt idx="538">
                  <c:v>12</c:v>
                </c:pt>
                <c:pt idx="539">
                  <c:v>12</c:v>
                </c:pt>
                <c:pt idx="540">
                  <c:v>12</c:v>
                </c:pt>
                <c:pt idx="541">
                  <c:v>12</c:v>
                </c:pt>
                <c:pt idx="542">
                  <c:v>12</c:v>
                </c:pt>
                <c:pt idx="543">
                  <c:v>12</c:v>
                </c:pt>
                <c:pt idx="544">
                  <c:v>12</c:v>
                </c:pt>
                <c:pt idx="545">
                  <c:v>12</c:v>
                </c:pt>
                <c:pt idx="546">
                  <c:v>12</c:v>
                </c:pt>
                <c:pt idx="547">
                  <c:v>12</c:v>
                </c:pt>
                <c:pt idx="548">
                  <c:v>12</c:v>
                </c:pt>
                <c:pt idx="549">
                  <c:v>12</c:v>
                </c:pt>
                <c:pt idx="550">
                  <c:v>12</c:v>
                </c:pt>
                <c:pt idx="551">
                  <c:v>12</c:v>
                </c:pt>
                <c:pt idx="552">
                  <c:v>12</c:v>
                </c:pt>
                <c:pt idx="553">
                  <c:v>12</c:v>
                </c:pt>
                <c:pt idx="554">
                  <c:v>12</c:v>
                </c:pt>
                <c:pt idx="555">
                  <c:v>12</c:v>
                </c:pt>
                <c:pt idx="556">
                  <c:v>12</c:v>
                </c:pt>
                <c:pt idx="557">
                  <c:v>12</c:v>
                </c:pt>
                <c:pt idx="558">
                  <c:v>12</c:v>
                </c:pt>
                <c:pt idx="559">
                  <c:v>12</c:v>
                </c:pt>
                <c:pt idx="560">
                  <c:v>12</c:v>
                </c:pt>
                <c:pt idx="561">
                  <c:v>12</c:v>
                </c:pt>
                <c:pt idx="562">
                  <c:v>12</c:v>
                </c:pt>
                <c:pt idx="563">
                  <c:v>12</c:v>
                </c:pt>
                <c:pt idx="564">
                  <c:v>12</c:v>
                </c:pt>
                <c:pt idx="565">
                  <c:v>12</c:v>
                </c:pt>
                <c:pt idx="566">
                  <c:v>12</c:v>
                </c:pt>
                <c:pt idx="567">
                  <c:v>12</c:v>
                </c:pt>
                <c:pt idx="568">
                  <c:v>12</c:v>
                </c:pt>
                <c:pt idx="569">
                  <c:v>12</c:v>
                </c:pt>
                <c:pt idx="570">
                  <c:v>12</c:v>
                </c:pt>
                <c:pt idx="571">
                  <c:v>12</c:v>
                </c:pt>
                <c:pt idx="572">
                  <c:v>12</c:v>
                </c:pt>
                <c:pt idx="573">
                  <c:v>12</c:v>
                </c:pt>
                <c:pt idx="574">
                  <c:v>12</c:v>
                </c:pt>
                <c:pt idx="575">
                  <c:v>12</c:v>
                </c:pt>
                <c:pt idx="576">
                  <c:v>12</c:v>
                </c:pt>
                <c:pt idx="577">
                  <c:v>12</c:v>
                </c:pt>
                <c:pt idx="578">
                  <c:v>12</c:v>
                </c:pt>
                <c:pt idx="579">
                  <c:v>12</c:v>
                </c:pt>
                <c:pt idx="580">
                  <c:v>12</c:v>
                </c:pt>
                <c:pt idx="581">
                  <c:v>12</c:v>
                </c:pt>
                <c:pt idx="582">
                  <c:v>12</c:v>
                </c:pt>
                <c:pt idx="583">
                  <c:v>12</c:v>
                </c:pt>
                <c:pt idx="584">
                  <c:v>12</c:v>
                </c:pt>
                <c:pt idx="585">
                  <c:v>12</c:v>
                </c:pt>
                <c:pt idx="586">
                  <c:v>12</c:v>
                </c:pt>
                <c:pt idx="587">
                  <c:v>12</c:v>
                </c:pt>
                <c:pt idx="588">
                  <c:v>12</c:v>
                </c:pt>
                <c:pt idx="589">
                  <c:v>12</c:v>
                </c:pt>
                <c:pt idx="590">
                  <c:v>12</c:v>
                </c:pt>
                <c:pt idx="591">
                  <c:v>12</c:v>
                </c:pt>
                <c:pt idx="592">
                  <c:v>12</c:v>
                </c:pt>
                <c:pt idx="593">
                  <c:v>12</c:v>
                </c:pt>
                <c:pt idx="594">
                  <c:v>12</c:v>
                </c:pt>
                <c:pt idx="595">
                  <c:v>12</c:v>
                </c:pt>
                <c:pt idx="596">
                  <c:v>12</c:v>
                </c:pt>
                <c:pt idx="597">
                  <c:v>12</c:v>
                </c:pt>
                <c:pt idx="598">
                  <c:v>12</c:v>
                </c:pt>
                <c:pt idx="599">
                  <c:v>12</c:v>
                </c:pt>
                <c:pt idx="600">
                  <c:v>12</c:v>
                </c:pt>
                <c:pt idx="601">
                  <c:v>12</c:v>
                </c:pt>
                <c:pt idx="602">
                  <c:v>12</c:v>
                </c:pt>
                <c:pt idx="603">
                  <c:v>12</c:v>
                </c:pt>
                <c:pt idx="604">
                  <c:v>12</c:v>
                </c:pt>
                <c:pt idx="605">
                  <c:v>12</c:v>
                </c:pt>
                <c:pt idx="606">
                  <c:v>12</c:v>
                </c:pt>
                <c:pt idx="607">
                  <c:v>12</c:v>
                </c:pt>
                <c:pt idx="608">
                  <c:v>12</c:v>
                </c:pt>
                <c:pt idx="609">
                  <c:v>12</c:v>
                </c:pt>
                <c:pt idx="610">
                  <c:v>12</c:v>
                </c:pt>
                <c:pt idx="611">
                  <c:v>12</c:v>
                </c:pt>
                <c:pt idx="612">
                  <c:v>12</c:v>
                </c:pt>
                <c:pt idx="613">
                  <c:v>12</c:v>
                </c:pt>
                <c:pt idx="614">
                  <c:v>12</c:v>
                </c:pt>
                <c:pt idx="615">
                  <c:v>12</c:v>
                </c:pt>
                <c:pt idx="616">
                  <c:v>12</c:v>
                </c:pt>
                <c:pt idx="617">
                  <c:v>12</c:v>
                </c:pt>
                <c:pt idx="618">
                  <c:v>12</c:v>
                </c:pt>
                <c:pt idx="619">
                  <c:v>12</c:v>
                </c:pt>
                <c:pt idx="620">
                  <c:v>12</c:v>
                </c:pt>
                <c:pt idx="621">
                  <c:v>12</c:v>
                </c:pt>
                <c:pt idx="622">
                  <c:v>12</c:v>
                </c:pt>
                <c:pt idx="623">
                  <c:v>12</c:v>
                </c:pt>
                <c:pt idx="624">
                  <c:v>12</c:v>
                </c:pt>
                <c:pt idx="625">
                  <c:v>12</c:v>
                </c:pt>
                <c:pt idx="626">
                  <c:v>12</c:v>
                </c:pt>
                <c:pt idx="627">
                  <c:v>12</c:v>
                </c:pt>
                <c:pt idx="628">
                  <c:v>12</c:v>
                </c:pt>
                <c:pt idx="629">
                  <c:v>12</c:v>
                </c:pt>
                <c:pt idx="630">
                  <c:v>12</c:v>
                </c:pt>
                <c:pt idx="631">
                  <c:v>12</c:v>
                </c:pt>
                <c:pt idx="632">
                  <c:v>12</c:v>
                </c:pt>
                <c:pt idx="633">
                  <c:v>12</c:v>
                </c:pt>
                <c:pt idx="634">
                  <c:v>12</c:v>
                </c:pt>
                <c:pt idx="635">
                  <c:v>12</c:v>
                </c:pt>
                <c:pt idx="636">
                  <c:v>12</c:v>
                </c:pt>
                <c:pt idx="637">
                  <c:v>12</c:v>
                </c:pt>
                <c:pt idx="638">
                  <c:v>12</c:v>
                </c:pt>
                <c:pt idx="639">
                  <c:v>12</c:v>
                </c:pt>
                <c:pt idx="640">
                  <c:v>12</c:v>
                </c:pt>
                <c:pt idx="641">
                  <c:v>12</c:v>
                </c:pt>
                <c:pt idx="642">
                  <c:v>12</c:v>
                </c:pt>
                <c:pt idx="643">
                  <c:v>12</c:v>
                </c:pt>
                <c:pt idx="644">
                  <c:v>12</c:v>
                </c:pt>
                <c:pt idx="645">
                  <c:v>12</c:v>
                </c:pt>
                <c:pt idx="646">
                  <c:v>12</c:v>
                </c:pt>
                <c:pt idx="647">
                  <c:v>12</c:v>
                </c:pt>
                <c:pt idx="648">
                  <c:v>12</c:v>
                </c:pt>
                <c:pt idx="649">
                  <c:v>12</c:v>
                </c:pt>
                <c:pt idx="650">
                  <c:v>12</c:v>
                </c:pt>
                <c:pt idx="651">
                  <c:v>12</c:v>
                </c:pt>
                <c:pt idx="652">
                  <c:v>12</c:v>
                </c:pt>
                <c:pt idx="653">
                  <c:v>12</c:v>
                </c:pt>
                <c:pt idx="654">
                  <c:v>12</c:v>
                </c:pt>
                <c:pt idx="655">
                  <c:v>12</c:v>
                </c:pt>
                <c:pt idx="656">
                  <c:v>12</c:v>
                </c:pt>
                <c:pt idx="657">
                  <c:v>12</c:v>
                </c:pt>
                <c:pt idx="658">
                  <c:v>12</c:v>
                </c:pt>
                <c:pt idx="659">
                  <c:v>12</c:v>
                </c:pt>
                <c:pt idx="660">
                  <c:v>12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9394488"/>
        <c:axId val="379394880"/>
      </c:scatterChart>
      <c:valAx>
        <c:axId val="3793944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9394880"/>
        <c:crosses val="autoZero"/>
        <c:crossBetween val="midCat"/>
      </c:valAx>
      <c:valAx>
        <c:axId val="3793948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93944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01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egendEntry>
        <c:idx val="1"/>
        <c:txPr>
          <a:bodyPr/>
          <a:lstStyle/>
          <a:p>
            <a:pPr>
              <a:defRPr sz="101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c:style val="2"/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'Vo確認(Vin(max))'!$G$29</c:f>
              <c:strCache>
                <c:ptCount val="1"/>
                <c:pt idx="0">
                  <c:v>Vo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'Vo確認(Vin(max))'!$B$30:$B$290</c:f>
              <c:numCache>
                <c:formatCode>General</c:formatCode>
                <c:ptCount val="261"/>
                <c:pt idx="0">
                  <c:v>20</c:v>
                </c:pt>
                <c:pt idx="1">
                  <c:v>20.5</c:v>
                </c:pt>
                <c:pt idx="2">
                  <c:v>21</c:v>
                </c:pt>
                <c:pt idx="3">
                  <c:v>21.5</c:v>
                </c:pt>
                <c:pt idx="4">
                  <c:v>22</c:v>
                </c:pt>
                <c:pt idx="5">
                  <c:v>22.5</c:v>
                </c:pt>
                <c:pt idx="6">
                  <c:v>23</c:v>
                </c:pt>
                <c:pt idx="7">
                  <c:v>23.5</c:v>
                </c:pt>
                <c:pt idx="8">
                  <c:v>24</c:v>
                </c:pt>
                <c:pt idx="9">
                  <c:v>24.5</c:v>
                </c:pt>
                <c:pt idx="10">
                  <c:v>25</c:v>
                </c:pt>
                <c:pt idx="11">
                  <c:v>25.5</c:v>
                </c:pt>
                <c:pt idx="12">
                  <c:v>26</c:v>
                </c:pt>
                <c:pt idx="13">
                  <c:v>26.5</c:v>
                </c:pt>
                <c:pt idx="14">
                  <c:v>27</c:v>
                </c:pt>
                <c:pt idx="15">
                  <c:v>27.5</c:v>
                </c:pt>
                <c:pt idx="16">
                  <c:v>28</c:v>
                </c:pt>
                <c:pt idx="17">
                  <c:v>28.5</c:v>
                </c:pt>
                <c:pt idx="18">
                  <c:v>29</c:v>
                </c:pt>
                <c:pt idx="19">
                  <c:v>29.5</c:v>
                </c:pt>
                <c:pt idx="20">
                  <c:v>30</c:v>
                </c:pt>
                <c:pt idx="21">
                  <c:v>30.5</c:v>
                </c:pt>
                <c:pt idx="22">
                  <c:v>31</c:v>
                </c:pt>
                <c:pt idx="23">
                  <c:v>31.5</c:v>
                </c:pt>
                <c:pt idx="24">
                  <c:v>32</c:v>
                </c:pt>
                <c:pt idx="25">
                  <c:v>32.5</c:v>
                </c:pt>
                <c:pt idx="26">
                  <c:v>33</c:v>
                </c:pt>
                <c:pt idx="27">
                  <c:v>33.5</c:v>
                </c:pt>
                <c:pt idx="28">
                  <c:v>34</c:v>
                </c:pt>
                <c:pt idx="29">
                  <c:v>34.5</c:v>
                </c:pt>
                <c:pt idx="30">
                  <c:v>35</c:v>
                </c:pt>
                <c:pt idx="31">
                  <c:v>35.5</c:v>
                </c:pt>
                <c:pt idx="32">
                  <c:v>36</c:v>
                </c:pt>
                <c:pt idx="33">
                  <c:v>36.5</c:v>
                </c:pt>
                <c:pt idx="34">
                  <c:v>37</c:v>
                </c:pt>
                <c:pt idx="35">
                  <c:v>37.5</c:v>
                </c:pt>
                <c:pt idx="36">
                  <c:v>38</c:v>
                </c:pt>
                <c:pt idx="37">
                  <c:v>38.5</c:v>
                </c:pt>
                <c:pt idx="38">
                  <c:v>39</c:v>
                </c:pt>
                <c:pt idx="39">
                  <c:v>39.5</c:v>
                </c:pt>
                <c:pt idx="40">
                  <c:v>40</c:v>
                </c:pt>
                <c:pt idx="41">
                  <c:v>40.5</c:v>
                </c:pt>
                <c:pt idx="42">
                  <c:v>41</c:v>
                </c:pt>
                <c:pt idx="43">
                  <c:v>41.5</c:v>
                </c:pt>
                <c:pt idx="44">
                  <c:v>42</c:v>
                </c:pt>
                <c:pt idx="45">
                  <c:v>42.5</c:v>
                </c:pt>
                <c:pt idx="46">
                  <c:v>43</c:v>
                </c:pt>
                <c:pt idx="47">
                  <c:v>43.5</c:v>
                </c:pt>
                <c:pt idx="48">
                  <c:v>44</c:v>
                </c:pt>
                <c:pt idx="49">
                  <c:v>44.5</c:v>
                </c:pt>
                <c:pt idx="50">
                  <c:v>45</c:v>
                </c:pt>
                <c:pt idx="51">
                  <c:v>45.5</c:v>
                </c:pt>
                <c:pt idx="52">
                  <c:v>46</c:v>
                </c:pt>
                <c:pt idx="53">
                  <c:v>46.5</c:v>
                </c:pt>
                <c:pt idx="54">
                  <c:v>47</c:v>
                </c:pt>
                <c:pt idx="55">
                  <c:v>47.5</c:v>
                </c:pt>
                <c:pt idx="56">
                  <c:v>48</c:v>
                </c:pt>
                <c:pt idx="57">
                  <c:v>48.5</c:v>
                </c:pt>
                <c:pt idx="58">
                  <c:v>49</c:v>
                </c:pt>
                <c:pt idx="59">
                  <c:v>49.5</c:v>
                </c:pt>
                <c:pt idx="60">
                  <c:v>50</c:v>
                </c:pt>
                <c:pt idx="61">
                  <c:v>50.5</c:v>
                </c:pt>
                <c:pt idx="62">
                  <c:v>51</c:v>
                </c:pt>
                <c:pt idx="63">
                  <c:v>51.5</c:v>
                </c:pt>
                <c:pt idx="64">
                  <c:v>52</c:v>
                </c:pt>
                <c:pt idx="65">
                  <c:v>52.5</c:v>
                </c:pt>
                <c:pt idx="66">
                  <c:v>53</c:v>
                </c:pt>
                <c:pt idx="67">
                  <c:v>53.5</c:v>
                </c:pt>
                <c:pt idx="68">
                  <c:v>54</c:v>
                </c:pt>
                <c:pt idx="69">
                  <c:v>54.5</c:v>
                </c:pt>
                <c:pt idx="70">
                  <c:v>55</c:v>
                </c:pt>
                <c:pt idx="71">
                  <c:v>55.5</c:v>
                </c:pt>
                <c:pt idx="72">
                  <c:v>56</c:v>
                </c:pt>
                <c:pt idx="73">
                  <c:v>56.5</c:v>
                </c:pt>
                <c:pt idx="74">
                  <c:v>57</c:v>
                </c:pt>
                <c:pt idx="75">
                  <c:v>57.5</c:v>
                </c:pt>
                <c:pt idx="76">
                  <c:v>58</c:v>
                </c:pt>
                <c:pt idx="77">
                  <c:v>58.5</c:v>
                </c:pt>
                <c:pt idx="78">
                  <c:v>59</c:v>
                </c:pt>
                <c:pt idx="79">
                  <c:v>59.5</c:v>
                </c:pt>
                <c:pt idx="80">
                  <c:v>60</c:v>
                </c:pt>
                <c:pt idx="81">
                  <c:v>60.5</c:v>
                </c:pt>
                <c:pt idx="82">
                  <c:v>61</c:v>
                </c:pt>
                <c:pt idx="83">
                  <c:v>61.5</c:v>
                </c:pt>
                <c:pt idx="84">
                  <c:v>62</c:v>
                </c:pt>
                <c:pt idx="85">
                  <c:v>62.5</c:v>
                </c:pt>
                <c:pt idx="86">
                  <c:v>63</c:v>
                </c:pt>
                <c:pt idx="87">
                  <c:v>63.5</c:v>
                </c:pt>
                <c:pt idx="88">
                  <c:v>64</c:v>
                </c:pt>
                <c:pt idx="89">
                  <c:v>64.5</c:v>
                </c:pt>
                <c:pt idx="90">
                  <c:v>65</c:v>
                </c:pt>
                <c:pt idx="91">
                  <c:v>65.5</c:v>
                </c:pt>
                <c:pt idx="92">
                  <c:v>66</c:v>
                </c:pt>
                <c:pt idx="93">
                  <c:v>66.5</c:v>
                </c:pt>
                <c:pt idx="94">
                  <c:v>67</c:v>
                </c:pt>
                <c:pt idx="95">
                  <c:v>67.5</c:v>
                </c:pt>
                <c:pt idx="96">
                  <c:v>68</c:v>
                </c:pt>
                <c:pt idx="97">
                  <c:v>68.5</c:v>
                </c:pt>
                <c:pt idx="98">
                  <c:v>69</c:v>
                </c:pt>
                <c:pt idx="99">
                  <c:v>69.5</c:v>
                </c:pt>
                <c:pt idx="100">
                  <c:v>70</c:v>
                </c:pt>
                <c:pt idx="101">
                  <c:v>70.5</c:v>
                </c:pt>
                <c:pt idx="102">
                  <c:v>71</c:v>
                </c:pt>
                <c:pt idx="103">
                  <c:v>71.5</c:v>
                </c:pt>
                <c:pt idx="104">
                  <c:v>72</c:v>
                </c:pt>
                <c:pt idx="105">
                  <c:v>72.5</c:v>
                </c:pt>
                <c:pt idx="106">
                  <c:v>73</c:v>
                </c:pt>
                <c:pt idx="107">
                  <c:v>73.5</c:v>
                </c:pt>
                <c:pt idx="108">
                  <c:v>74</c:v>
                </c:pt>
                <c:pt idx="109">
                  <c:v>74.5</c:v>
                </c:pt>
                <c:pt idx="110">
                  <c:v>75</c:v>
                </c:pt>
                <c:pt idx="111">
                  <c:v>75.5</c:v>
                </c:pt>
                <c:pt idx="112">
                  <c:v>76</c:v>
                </c:pt>
                <c:pt idx="113">
                  <c:v>76.5</c:v>
                </c:pt>
                <c:pt idx="114">
                  <c:v>77</c:v>
                </c:pt>
                <c:pt idx="115">
                  <c:v>77.5</c:v>
                </c:pt>
                <c:pt idx="116">
                  <c:v>78</c:v>
                </c:pt>
                <c:pt idx="117">
                  <c:v>78.5</c:v>
                </c:pt>
                <c:pt idx="118">
                  <c:v>79</c:v>
                </c:pt>
                <c:pt idx="119">
                  <c:v>79.5</c:v>
                </c:pt>
                <c:pt idx="120">
                  <c:v>80</c:v>
                </c:pt>
                <c:pt idx="121">
                  <c:v>80.5</c:v>
                </c:pt>
                <c:pt idx="122">
                  <c:v>81</c:v>
                </c:pt>
                <c:pt idx="123">
                  <c:v>81.5</c:v>
                </c:pt>
                <c:pt idx="124">
                  <c:v>82</c:v>
                </c:pt>
                <c:pt idx="125">
                  <c:v>82.5</c:v>
                </c:pt>
                <c:pt idx="126">
                  <c:v>83</c:v>
                </c:pt>
                <c:pt idx="127">
                  <c:v>83.5</c:v>
                </c:pt>
                <c:pt idx="128">
                  <c:v>84</c:v>
                </c:pt>
                <c:pt idx="129">
                  <c:v>84.5</c:v>
                </c:pt>
                <c:pt idx="130">
                  <c:v>85</c:v>
                </c:pt>
                <c:pt idx="131">
                  <c:v>85.5</c:v>
                </c:pt>
                <c:pt idx="132">
                  <c:v>86</c:v>
                </c:pt>
                <c:pt idx="133">
                  <c:v>86.5</c:v>
                </c:pt>
                <c:pt idx="134">
                  <c:v>87</c:v>
                </c:pt>
                <c:pt idx="135">
                  <c:v>87.5</c:v>
                </c:pt>
                <c:pt idx="136">
                  <c:v>88</c:v>
                </c:pt>
                <c:pt idx="137">
                  <c:v>88.5</c:v>
                </c:pt>
                <c:pt idx="138">
                  <c:v>89</c:v>
                </c:pt>
                <c:pt idx="139">
                  <c:v>89.5</c:v>
                </c:pt>
                <c:pt idx="140">
                  <c:v>90</c:v>
                </c:pt>
                <c:pt idx="141">
                  <c:v>90.5</c:v>
                </c:pt>
                <c:pt idx="142">
                  <c:v>91</c:v>
                </c:pt>
                <c:pt idx="143">
                  <c:v>91.5</c:v>
                </c:pt>
                <c:pt idx="144">
                  <c:v>92</c:v>
                </c:pt>
                <c:pt idx="145">
                  <c:v>92.5</c:v>
                </c:pt>
                <c:pt idx="146">
                  <c:v>93</c:v>
                </c:pt>
                <c:pt idx="147">
                  <c:v>93.5</c:v>
                </c:pt>
                <c:pt idx="148">
                  <c:v>94</c:v>
                </c:pt>
                <c:pt idx="149">
                  <c:v>94.5</c:v>
                </c:pt>
                <c:pt idx="150">
                  <c:v>95</c:v>
                </c:pt>
                <c:pt idx="151">
                  <c:v>95.5</c:v>
                </c:pt>
                <c:pt idx="152">
                  <c:v>96</c:v>
                </c:pt>
                <c:pt idx="153">
                  <c:v>96.5</c:v>
                </c:pt>
                <c:pt idx="154">
                  <c:v>97</c:v>
                </c:pt>
                <c:pt idx="155">
                  <c:v>97.5</c:v>
                </c:pt>
                <c:pt idx="156">
                  <c:v>98</c:v>
                </c:pt>
                <c:pt idx="157">
                  <c:v>98.5</c:v>
                </c:pt>
                <c:pt idx="158">
                  <c:v>99</c:v>
                </c:pt>
                <c:pt idx="159">
                  <c:v>99.5</c:v>
                </c:pt>
                <c:pt idx="160">
                  <c:v>100</c:v>
                </c:pt>
                <c:pt idx="161">
                  <c:v>100.5</c:v>
                </c:pt>
                <c:pt idx="162">
                  <c:v>101</c:v>
                </c:pt>
                <c:pt idx="163">
                  <c:v>101.5</c:v>
                </c:pt>
                <c:pt idx="164">
                  <c:v>102</c:v>
                </c:pt>
                <c:pt idx="165">
                  <c:v>102.5</c:v>
                </c:pt>
                <c:pt idx="166">
                  <c:v>103</c:v>
                </c:pt>
                <c:pt idx="167">
                  <c:v>103.5</c:v>
                </c:pt>
                <c:pt idx="168">
                  <c:v>104</c:v>
                </c:pt>
                <c:pt idx="169">
                  <c:v>104.5</c:v>
                </c:pt>
                <c:pt idx="170">
                  <c:v>105</c:v>
                </c:pt>
                <c:pt idx="171">
                  <c:v>105.5</c:v>
                </c:pt>
                <c:pt idx="172">
                  <c:v>106</c:v>
                </c:pt>
                <c:pt idx="173">
                  <c:v>106.5</c:v>
                </c:pt>
                <c:pt idx="174">
                  <c:v>107</c:v>
                </c:pt>
                <c:pt idx="175">
                  <c:v>107.5</c:v>
                </c:pt>
                <c:pt idx="176">
                  <c:v>108</c:v>
                </c:pt>
                <c:pt idx="177">
                  <c:v>108.5</c:v>
                </c:pt>
                <c:pt idx="178">
                  <c:v>109</c:v>
                </c:pt>
                <c:pt idx="179">
                  <c:v>109.5</c:v>
                </c:pt>
                <c:pt idx="180">
                  <c:v>110</c:v>
                </c:pt>
                <c:pt idx="181">
                  <c:v>110.5</c:v>
                </c:pt>
                <c:pt idx="182">
                  <c:v>111</c:v>
                </c:pt>
                <c:pt idx="183">
                  <c:v>111.5</c:v>
                </c:pt>
                <c:pt idx="184">
                  <c:v>112</c:v>
                </c:pt>
                <c:pt idx="185">
                  <c:v>112.5</c:v>
                </c:pt>
                <c:pt idx="186">
                  <c:v>113</c:v>
                </c:pt>
                <c:pt idx="187">
                  <c:v>113.5</c:v>
                </c:pt>
                <c:pt idx="188">
                  <c:v>114</c:v>
                </c:pt>
                <c:pt idx="189">
                  <c:v>114.5</c:v>
                </c:pt>
                <c:pt idx="190">
                  <c:v>115</c:v>
                </c:pt>
                <c:pt idx="191">
                  <c:v>115.5</c:v>
                </c:pt>
                <c:pt idx="192">
                  <c:v>116</c:v>
                </c:pt>
                <c:pt idx="193">
                  <c:v>116.5</c:v>
                </c:pt>
                <c:pt idx="194">
                  <c:v>117</c:v>
                </c:pt>
                <c:pt idx="195">
                  <c:v>117.5</c:v>
                </c:pt>
                <c:pt idx="196">
                  <c:v>118</c:v>
                </c:pt>
                <c:pt idx="197">
                  <c:v>118.5</c:v>
                </c:pt>
                <c:pt idx="198">
                  <c:v>119</c:v>
                </c:pt>
                <c:pt idx="199">
                  <c:v>119.5</c:v>
                </c:pt>
                <c:pt idx="200">
                  <c:v>120</c:v>
                </c:pt>
                <c:pt idx="201">
                  <c:v>120.5</c:v>
                </c:pt>
                <c:pt idx="202">
                  <c:v>121</c:v>
                </c:pt>
                <c:pt idx="203">
                  <c:v>121.5</c:v>
                </c:pt>
                <c:pt idx="204">
                  <c:v>122</c:v>
                </c:pt>
                <c:pt idx="205">
                  <c:v>122.5</c:v>
                </c:pt>
                <c:pt idx="206">
                  <c:v>123</c:v>
                </c:pt>
                <c:pt idx="207">
                  <c:v>123.5</c:v>
                </c:pt>
                <c:pt idx="208">
                  <c:v>124</c:v>
                </c:pt>
                <c:pt idx="209">
                  <c:v>124.5</c:v>
                </c:pt>
                <c:pt idx="210">
                  <c:v>125</c:v>
                </c:pt>
                <c:pt idx="211">
                  <c:v>125.5</c:v>
                </c:pt>
                <c:pt idx="212">
                  <c:v>126</c:v>
                </c:pt>
                <c:pt idx="213">
                  <c:v>126.5</c:v>
                </c:pt>
                <c:pt idx="214">
                  <c:v>127</c:v>
                </c:pt>
                <c:pt idx="215">
                  <c:v>127.5</c:v>
                </c:pt>
                <c:pt idx="216">
                  <c:v>128</c:v>
                </c:pt>
                <c:pt idx="217">
                  <c:v>128.5</c:v>
                </c:pt>
                <c:pt idx="218">
                  <c:v>129</c:v>
                </c:pt>
                <c:pt idx="219">
                  <c:v>129.5</c:v>
                </c:pt>
                <c:pt idx="220">
                  <c:v>130</c:v>
                </c:pt>
                <c:pt idx="221">
                  <c:v>130.5</c:v>
                </c:pt>
                <c:pt idx="222">
                  <c:v>131</c:v>
                </c:pt>
                <c:pt idx="223">
                  <c:v>131.5</c:v>
                </c:pt>
                <c:pt idx="224">
                  <c:v>132</c:v>
                </c:pt>
                <c:pt idx="225">
                  <c:v>132.5</c:v>
                </c:pt>
                <c:pt idx="226">
                  <c:v>133</c:v>
                </c:pt>
                <c:pt idx="227">
                  <c:v>133.5</c:v>
                </c:pt>
                <c:pt idx="228">
                  <c:v>134</c:v>
                </c:pt>
                <c:pt idx="229">
                  <c:v>134.5</c:v>
                </c:pt>
                <c:pt idx="230">
                  <c:v>135</c:v>
                </c:pt>
                <c:pt idx="231">
                  <c:v>135.5</c:v>
                </c:pt>
                <c:pt idx="232">
                  <c:v>136</c:v>
                </c:pt>
                <c:pt idx="233">
                  <c:v>136.5</c:v>
                </c:pt>
                <c:pt idx="234">
                  <c:v>137</c:v>
                </c:pt>
                <c:pt idx="235">
                  <c:v>137.5</c:v>
                </c:pt>
                <c:pt idx="236">
                  <c:v>138</c:v>
                </c:pt>
                <c:pt idx="237">
                  <c:v>138.5</c:v>
                </c:pt>
                <c:pt idx="238">
                  <c:v>139</c:v>
                </c:pt>
                <c:pt idx="239">
                  <c:v>139.5</c:v>
                </c:pt>
                <c:pt idx="240">
                  <c:v>140</c:v>
                </c:pt>
                <c:pt idx="241">
                  <c:v>140.5</c:v>
                </c:pt>
                <c:pt idx="242">
                  <c:v>141</c:v>
                </c:pt>
                <c:pt idx="243">
                  <c:v>141.5</c:v>
                </c:pt>
                <c:pt idx="244">
                  <c:v>142</c:v>
                </c:pt>
                <c:pt idx="245">
                  <c:v>142.5</c:v>
                </c:pt>
                <c:pt idx="246">
                  <c:v>143</c:v>
                </c:pt>
                <c:pt idx="247">
                  <c:v>143.5</c:v>
                </c:pt>
                <c:pt idx="248">
                  <c:v>144</c:v>
                </c:pt>
                <c:pt idx="249">
                  <c:v>144.5</c:v>
                </c:pt>
                <c:pt idx="250">
                  <c:v>145</c:v>
                </c:pt>
                <c:pt idx="251">
                  <c:v>145.5</c:v>
                </c:pt>
                <c:pt idx="252">
                  <c:v>146</c:v>
                </c:pt>
                <c:pt idx="253">
                  <c:v>146.5</c:v>
                </c:pt>
                <c:pt idx="254">
                  <c:v>147</c:v>
                </c:pt>
                <c:pt idx="255">
                  <c:v>147.5</c:v>
                </c:pt>
                <c:pt idx="256">
                  <c:v>148</c:v>
                </c:pt>
                <c:pt idx="257">
                  <c:v>148.5</c:v>
                </c:pt>
                <c:pt idx="258">
                  <c:v>149</c:v>
                </c:pt>
                <c:pt idx="259">
                  <c:v>149.5</c:v>
                </c:pt>
                <c:pt idx="260">
                  <c:v>150</c:v>
                </c:pt>
              </c:numCache>
            </c:numRef>
          </c:xVal>
          <c:yVal>
            <c:numRef>
              <c:f>'Vo確認(Vin(max))'!$G$30:$G$290</c:f>
              <c:numCache>
                <c:formatCode>General</c:formatCode>
                <c:ptCount val="261"/>
                <c:pt idx="0">
                  <c:v>1.5521199589895089</c:v>
                </c:pt>
                <c:pt idx="1">
                  <c:v>1.6822555312216263</c:v>
                </c:pt>
                <c:pt idx="2">
                  <c:v>1.8180983030367051</c:v>
                </c:pt>
                <c:pt idx="3">
                  <c:v>1.9598945884632375</c:v>
                </c:pt>
                <c:pt idx="4">
                  <c:v>2.107906019517698</c:v>
                </c:pt>
                <c:pt idx="5">
                  <c:v>2.2624105137035877</c:v>
                </c:pt>
                <c:pt idx="6">
                  <c:v>2.4237032974131032</c:v>
                </c:pt>
                <c:pt idx="7">
                  <c:v>2.5920979850612214</c:v>
                </c:pt>
                <c:pt idx="8">
                  <c:v>2.7679277126583264</c:v>
                </c:pt>
                <c:pt idx="9">
                  <c:v>2.951546323045652</c:v>
                </c:pt>
                <c:pt idx="10">
                  <c:v>3.1433295980855567</c:v>
                </c:pt>
                <c:pt idx="11">
                  <c:v>3.3436765306024947</c:v>
                </c:pt>
                <c:pt idx="12">
                  <c:v>3.5530106256700544</c:v>
                </c:pt>
                <c:pt idx="13">
                  <c:v>3.7717812167621072</c:v>
                </c:pt>
                <c:pt idx="14">
                  <c:v>4.0004647771208202</c:v>
                </c:pt>
                <c:pt idx="15">
                  <c:v>4.2395662001826953</c:v>
                </c:pt>
                <c:pt idx="16">
                  <c:v>4.4896200147334211</c:v>
                </c:pt>
                <c:pt idx="17">
                  <c:v>4.7511914902549073</c:v>
                </c:pt>
                <c:pt idx="18">
                  <c:v>5.0248775752315904</c:v>
                </c:pt>
                <c:pt idx="19">
                  <c:v>5.3113075954612983</c:v>
                </c:pt>
                <c:pt idx="20">
                  <c:v>5.6111436200405587</c:v>
                </c:pt>
                <c:pt idx="21">
                  <c:v>5.9250803789404038</c:v>
                </c:pt>
                <c:pt idx="22">
                  <c:v>6.2538445871389099</c:v>
                </c:pt>
                <c:pt idx="23">
                  <c:v>6.5981934952354226</c:v>
                </c:pt>
                <c:pt idx="24">
                  <c:v>6.9589124443993535</c:v>
                </c:pt>
                <c:pt idx="25">
                  <c:v>7.3368111534887168</c:v>
                </c:pt>
                <c:pt idx="26">
                  <c:v>7.7327184074286439</c:v>
                </c:pt>
                <c:pt idx="27">
                  <c:v>8.1474747480026775</c:v>
                </c:pt>
                <c:pt idx="28">
                  <c:v>8.5819226912038307</c:v>
                </c:pt>
                <c:pt idx="29">
                  <c:v>9.0368939103408206</c:v>
                </c:pt>
                <c:pt idx="30">
                  <c:v>9.5131927339019704</c:v>
                </c:pt>
                <c:pt idx="31">
                  <c:v>10.011575216834707</c:v>
                </c:pt>
                <c:pt idx="32">
                  <c:v>10.532722961952462</c:v>
                </c:pt>
                <c:pt idx="33">
                  <c:v>11.077210807998942</c:v>
                </c:pt>
                <c:pt idx="34">
                  <c:v>11.645467482285165</c:v>
                </c:pt>
                <c:pt idx="35">
                  <c:v>12.237728366751407</c:v>
                </c:pt>
                <c:pt idx="36">
                  <c:v>12.853979684528626</c:v>
                </c:pt>
                <c:pt idx="37">
                  <c:v>13.493893727870519</c:v>
                </c:pt>
                <c:pt idx="38">
                  <c:v>14.156755275605281</c:v>
                </c:pt>
                <c:pt idx="39">
                  <c:v>14.841380152388489</c:v>
                </c:pt>
                <c:pt idx="40">
                  <c:v>15.546028022531457</c:v>
                </c:pt>
                <c:pt idx="41">
                  <c:v>16.268313026937804</c:v>
                </c:pt>
                <c:pt idx="42">
                  <c:v>17.005117755074675</c:v>
                </c:pt>
                <c:pt idx="43">
                  <c:v>17.752518205634694</c:v>
                </c:pt>
                <c:pt idx="44">
                  <c:v>18.505729618192003</c:v>
                </c:pt>
                <c:pt idx="45">
                  <c:v>19.259084984838818</c:v>
                </c:pt>
                <c:pt idx="46">
                  <c:v>20.006059137719522</c:v>
                </c:pt>
                <c:pt idx="47">
                  <c:v>20.739350887612297</c:v>
                </c:pt>
                <c:pt idx="48">
                  <c:v>21.451033077777165</c:v>
                </c:pt>
                <c:pt idx="49">
                  <c:v>22.132775123868203</c:v>
                </c:pt>
                <c:pt idx="50">
                  <c:v>22.776134602486113</c:v>
                </c:pt>
                <c:pt idx="51">
                  <c:v>23.372904413502408</c:v>
                </c:pt>
                <c:pt idx="52">
                  <c:v>23.915491496975466</c:v>
                </c:pt>
                <c:pt idx="53">
                  <c:v>24.397294238689259</c:v>
                </c:pt>
                <c:pt idx="54">
                  <c:v>24.813040943344031</c:v>
                </c:pt>
                <c:pt idx="55">
                  <c:v>25.159052933011484</c:v>
                </c:pt>
                <c:pt idx="56">
                  <c:v>25.433403494143679</c:v>
                </c:pt>
                <c:pt idx="57">
                  <c:v>25.635956921985997</c:v>
                </c:pt>
                <c:pt idx="58">
                  <c:v>25.768287680244903</c:v>
                </c:pt>
                <c:pt idx="59">
                  <c:v>25.833494860085629</c:v>
                </c:pt>
                <c:pt idx="60">
                  <c:v>25.835938640835721</c:v>
                </c:pt>
                <c:pt idx="61">
                  <c:v>25.780931453978621</c:v>
                </c:pt>
                <c:pt idx="62">
                  <c:v>25.674416717510983</c:v>
                </c:pt>
                <c:pt idx="63">
                  <c:v>25.522663397591693</c:v>
                </c:pt>
                <c:pt idx="64">
                  <c:v>25.331997126466483</c:v>
                </c:pt>
                <c:pt idx="65">
                  <c:v>25.108580149639842</c:v>
                </c:pt>
                <c:pt idx="66">
                  <c:v>24.858244599665873</c:v>
                </c:pt>
                <c:pt idx="67">
                  <c:v>24.586377480901014</c:v>
                </c:pt>
                <c:pt idx="68">
                  <c:v>24.297851657129026</c:v>
                </c:pt>
                <c:pt idx="69">
                  <c:v>23.996994950307769</c:v>
                </c:pt>
                <c:pt idx="70">
                  <c:v>23.687588804477574</c:v>
                </c:pt>
                <c:pt idx="71">
                  <c:v>23.372888374723622</c:v>
                </c:pt>
                <c:pt idx="72">
                  <c:v>23.055656927468185</c:v>
                </c:pt>
                <c:pt idx="73">
                  <c:v>22.738208736467616</c:v>
                </c:pt>
                <c:pt idx="74">
                  <c:v>22.422455986762753</c:v>
                </c:pt>
                <c:pt idx="75">
                  <c:v>22.109956410960933</c:v>
                </c:pt>
                <c:pt idx="76">
                  <c:v>21.801959407558062</c:v>
                </c:pt>
                <c:pt idx="77">
                  <c:v>21.499449209304306</c:v>
                </c:pt>
                <c:pt idx="78">
                  <c:v>21.203184291253116</c:v>
                </c:pt>
                <c:pt idx="79">
                  <c:v>20.913732659041461</c:v>
                </c:pt>
                <c:pt idx="80">
                  <c:v>20.631502969596205</c:v>
                </c:pt>
                <c:pt idx="81">
                  <c:v>20.35677163986437</c:v>
                </c:pt>
                <c:pt idx="82">
                  <c:v>20.089706221821462</c:v>
                </c:pt>
                <c:pt idx="83">
                  <c:v>19.830385386699938</c:v>
                </c:pt>
                <c:pt idx="84">
                  <c:v>19.578815886063886</c:v>
                </c:pt>
                <c:pt idx="85">
                  <c:v>19.334946855661329</c:v>
                </c:pt>
                <c:pt idx="86">
                  <c:v>19.098681809905756</c:v>
                </c:pt>
                <c:pt idx="87">
                  <c:v>18.869888647469288</c:v>
                </c:pt>
                <c:pt idx="88">
                  <c:v>18.64840795669075</c:v>
                </c:pt>
                <c:pt idx="89">
                  <c:v>18.434059876543749</c:v>
                </c:pt>
                <c:pt idx="90">
                  <c:v>18.226649736811794</c:v>
                </c:pt>
                <c:pt idx="91">
                  <c:v>18.025972671081167</c:v>
                </c:pt>
                <c:pt idx="92">
                  <c:v>17.831817368816964</c:v>
                </c:pt>
                <c:pt idx="93">
                  <c:v>17.643969108379896</c:v>
                </c:pt>
                <c:pt idx="94">
                  <c:v>17.462212191376818</c:v>
                </c:pt>
                <c:pt idx="95">
                  <c:v>17.28633188007559</c:v>
                </c:pt>
                <c:pt idx="96">
                  <c:v>17.11611592353168</c:v>
                </c:pt>
                <c:pt idx="97">
                  <c:v>16.951355744311869</c:v>
                </c:pt>
                <c:pt idx="98">
                  <c:v>16.791847345989744</c:v>
                </c:pt>
                <c:pt idx="99">
                  <c:v>16.637391991668881</c:v>
                </c:pt>
                <c:pt idx="100">
                  <c:v>16.487796695418897</c:v>
                </c:pt>
                <c:pt idx="101">
                  <c:v>16.342874561467188</c:v>
                </c:pt>
                <c:pt idx="102">
                  <c:v>16.202445000079113</c:v>
                </c:pt>
                <c:pt idx="103">
                  <c:v>16.066333844109923</c:v>
                </c:pt>
                <c:pt idx="104">
                  <c:v>15.934373386073853</c:v>
                </c:pt>
                <c:pt idx="105">
                  <c:v>15.80640235212193</c:v>
                </c:pt>
                <c:pt idx="106">
                  <c:v>15.682265826440664</c:v>
                </c:pt>
                <c:pt idx="107">
                  <c:v>15.561815137185926</c:v>
                </c:pt>
                <c:pt idx="108">
                  <c:v>15.444907713072324</c:v>
                </c:pt>
                <c:pt idx="109">
                  <c:v>15.331406918080484</c:v>
                </c:pt>
                <c:pt idx="110">
                  <c:v>15.221181870369561</c:v>
                </c:pt>
                <c:pt idx="111">
                  <c:v>15.114107250340629</c:v>
                </c:pt>
                <c:pt idx="112">
                  <c:v>15.010063101851944</c:v>
                </c:pt>
                <c:pt idx="113">
                  <c:v>14.908934629804619</c:v>
                </c:pt>
                <c:pt idx="114">
                  <c:v>14.810611996670891</c:v>
                </c:pt>
                <c:pt idx="115">
                  <c:v>14.714990120003959</c:v>
                </c:pt>
                <c:pt idx="116">
                  <c:v>14.621968472528721</c:v>
                </c:pt>
                <c:pt idx="117">
                  <c:v>14.531450886051669</c:v>
                </c:pt>
                <c:pt idx="118">
                  <c:v>14.443345360131705</c:v>
                </c:pt>
                <c:pt idx="119">
                  <c:v>14.357563876211202</c:v>
                </c:pt>
                <c:pt idx="120">
                  <c:v>14.274022217708934</c:v>
                </c:pt>
                <c:pt idx="121">
                  <c:v>14.192639796415936</c:v>
                </c:pt>
                <c:pt idx="122">
                  <c:v>14.113339485405367</c:v>
                </c:pt>
                <c:pt idx="123">
                  <c:v>14.036047458563202</c:v>
                </c:pt>
                <c:pt idx="124">
                  <c:v>13.96069303676299</c:v>
                </c:pt>
                <c:pt idx="125">
                  <c:v>13.887208540642185</c:v>
                </c:pt>
                <c:pt idx="126">
                  <c:v>13.815529149885599</c:v>
                </c:pt>
                <c:pt idx="127">
                  <c:v>13.745592768881927</c:v>
                </c:pt>
                <c:pt idx="128">
                  <c:v>13.677339898588736</c:v>
                </c:pt>
                <c:pt idx="129">
                  <c:v>13.610713514419345</c:v>
                </c:pt>
                <c:pt idx="130">
                  <c:v>13.545658949948889</c:v>
                </c:pt>
                <c:pt idx="131">
                  <c:v>13.482123786226424</c:v>
                </c:pt>
                <c:pt idx="132">
                  <c:v>13.420057746473423</c:v>
                </c:pt>
                <c:pt idx="133">
                  <c:v>13.359412595946162</c:v>
                </c:pt>
                <c:pt idx="134">
                  <c:v>13.300142046739145</c:v>
                </c:pt>
                <c:pt idx="135">
                  <c:v>13.242201667308674</c:v>
                </c:pt>
                <c:pt idx="136">
                  <c:v>13.185548796499235</c:v>
                </c:pt>
                <c:pt idx="137">
                  <c:v>13.130142461860123</c:v>
                </c:pt>
                <c:pt idx="138">
                  <c:v>13.075943302045815</c:v>
                </c:pt>
                <c:pt idx="139">
                  <c:v>13.022913493099781</c:v>
                </c:pt>
                <c:pt idx="140">
                  <c:v>12.971016678428848</c:v>
                </c:pt>
                <c:pt idx="141">
                  <c:v>12.920217902282337</c:v>
                </c:pt>
                <c:pt idx="142">
                  <c:v>12.87048354655782</c:v>
                </c:pt>
                <c:pt idx="143">
                  <c:v>12.821781270763102</c:v>
                </c:pt>
                <c:pt idx="144">
                  <c:v>12.774079954971457</c:v>
                </c:pt>
                <c:pt idx="145">
                  <c:v>12.727349645614865</c:v>
                </c:pt>
                <c:pt idx="146">
                  <c:v>12.681561503967293</c:v>
                </c:pt>
                <c:pt idx="147">
                  <c:v>12.636687757177343</c:v>
                </c:pt>
                <c:pt idx="148">
                  <c:v>12.592701651716586</c:v>
                </c:pt>
                <c:pt idx="149">
                  <c:v>12.549577409116697</c:v>
                </c:pt>
                <c:pt idx="150">
                  <c:v>12.507290183874961</c:v>
                </c:pt>
                <c:pt idx="151">
                  <c:v>12.465816023414165</c:v>
                </c:pt>
                <c:pt idx="152">
                  <c:v>12.425131829988729</c:v>
                </c:pt>
                <c:pt idx="153">
                  <c:v>12.385215324434698</c:v>
                </c:pt>
                <c:pt idx="154">
                  <c:v>12.346045011666803</c:v>
                </c:pt>
                <c:pt idx="155">
                  <c:v>12.307600147830923</c:v>
                </c:pt>
                <c:pt idx="156">
                  <c:v>12.269860709025215</c:v>
                </c:pt>
                <c:pt idx="157">
                  <c:v>12.232807361507954</c:v>
                </c:pt>
                <c:pt idx="158">
                  <c:v>12.196421433314617</c:v>
                </c:pt>
                <c:pt idx="159">
                  <c:v>12.160684887210838</c:v>
                </c:pt>
                <c:pt idx="160">
                  <c:v>12.125580294912018</c:v>
                </c:pt>
                <c:pt idx="161">
                  <c:v>12.091090812504151</c:v>
                </c:pt>
                <c:pt idx="162">
                  <c:v>12.057200157003871</c:v>
                </c:pt>
                <c:pt idx="163">
                  <c:v>12.023892583999332</c:v>
                </c:pt>
                <c:pt idx="164">
                  <c:v>11.991152866316568</c:v>
                </c:pt>
                <c:pt idx="165">
                  <c:v>11.958966273659076</c:v>
                </c:pt>
                <c:pt idx="166">
                  <c:v>11.927318553171244</c:v>
                </c:pt>
                <c:pt idx="167">
                  <c:v>11.896195910878889</c:v>
                </c:pt>
                <c:pt idx="168">
                  <c:v>11.865584993962727</c:v>
                </c:pt>
                <c:pt idx="169">
                  <c:v>11.835472873823099</c:v>
                </c:pt>
                <c:pt idx="170">
                  <c:v>11.805847029896304</c:v>
                </c:pt>
                <c:pt idx="171">
                  <c:v>11.776695334185382</c:v>
                </c:pt>
                <c:pt idx="172">
                  <c:v>11.748006036469826</c:v>
                </c:pt>
                <c:pt idx="173">
                  <c:v>11.719767750160898</c:v>
                </c:pt>
                <c:pt idx="174">
                  <c:v>11.691969438770878</c:v>
                </c:pt>
                <c:pt idx="175">
                  <c:v>11.664600402966281</c:v>
                </c:pt>
                <c:pt idx="176">
                  <c:v>11.637650268176726</c:v>
                </c:pt>
                <c:pt idx="177">
                  <c:v>11.61110897273257</c:v>
                </c:pt>
                <c:pt idx="178">
                  <c:v>11.584966756505922</c:v>
                </c:pt>
                <c:pt idx="179">
                  <c:v>11.55921415003092</c:v>
                </c:pt>
                <c:pt idx="180">
                  <c:v>11.533841964080501</c:v>
                </c:pt>
                <c:pt idx="181">
                  <c:v>11.508841279677995</c:v>
                </c:pt>
                <c:pt idx="182">
                  <c:v>11.484203438523044</c:v>
                </c:pt>
                <c:pt idx="183">
                  <c:v>11.459920033812514</c:v>
                </c:pt>
                <c:pt idx="184">
                  <c:v>11.435982901437805</c:v>
                </c:pt>
                <c:pt idx="185">
                  <c:v>11.412384111541233</c:v>
                </c:pt>
                <c:pt idx="186">
                  <c:v>11.389115960414841</c:v>
                </c:pt>
                <c:pt idx="187">
                  <c:v>11.366170962725899</c:v>
                </c:pt>
                <c:pt idx="188">
                  <c:v>11.343541844054158</c:v>
                </c:pt>
                <c:pt idx="189">
                  <c:v>11.321221533726725</c:v>
                </c:pt>
                <c:pt idx="190">
                  <c:v>11.299203157937015</c:v>
                </c:pt>
                <c:pt idx="191">
                  <c:v>11.27748003313509</c:v>
                </c:pt>
                <c:pt idx="192">
                  <c:v>11.256045659677126</c:v>
                </c:pt>
                <c:pt idx="193">
                  <c:v>11.234893715722542</c:v>
                </c:pt>
                <c:pt idx="194">
                  <c:v>11.214018051367827</c:v>
                </c:pt>
                <c:pt idx="195">
                  <c:v>11.193412683006494</c:v>
                </c:pt>
                <c:pt idx="196">
                  <c:v>11.173071787905466</c:v>
                </c:pt>
                <c:pt idx="197">
                  <c:v>11.152989698988206</c:v>
                </c:pt>
                <c:pt idx="198">
                  <c:v>11.133160899815824</c:v>
                </c:pt>
                <c:pt idx="199">
                  <c:v>11.113580019757455</c:v>
                </c:pt>
                <c:pt idx="200">
                  <c:v>11.094241829341877</c:v>
                </c:pt>
                <c:pt idx="201">
                  <c:v>11.075141235782585</c:v>
                </c:pt>
                <c:pt idx="202">
                  <c:v>11.056273278668911</c:v>
                </c:pt>
                <c:pt idx="203">
                  <c:v>11.03763312581623</c:v>
                </c:pt>
                <c:pt idx="204">
                  <c:v>11.019216069268513</c:v>
                </c:pt>
                <c:pt idx="205">
                  <c:v>11.001017521446858</c:v>
                </c:pt>
                <c:pt idx="206">
                  <c:v>10.983033011437909</c:v>
                </c:pt>
                <c:pt idx="207">
                  <c:v>10.965258181416379</c:v>
                </c:pt>
                <c:pt idx="208">
                  <c:v>10.947688783196135</c:v>
                </c:pt>
                <c:pt idx="209">
                  <c:v>10.930320674904573</c:v>
                </c:pt>
                <c:pt idx="210">
                  <c:v>10.913149817775256</c:v>
                </c:pt>
                <c:pt idx="211">
                  <c:v>10.896172273053997</c:v>
                </c:pt>
                <c:pt idx="212">
                  <c:v>10.879384199013804</c:v>
                </c:pt>
                <c:pt idx="213">
                  <c:v>10.862781848074333</c:v>
                </c:pt>
                <c:pt idx="214">
                  <c:v>10.84636156402164</c:v>
                </c:pt>
                <c:pt idx="215">
                  <c:v>10.830119779324239</c:v>
                </c:pt>
                <c:pt idx="216">
                  <c:v>10.814053012541674</c:v>
                </c:pt>
                <c:pt idx="217">
                  <c:v>10.798157865821942</c:v>
                </c:pt>
                <c:pt idx="218">
                  <c:v>10.782431022484282</c:v>
                </c:pt>
                <c:pt idx="219">
                  <c:v>10.766869244683997</c:v>
                </c:pt>
                <c:pt idx="220">
                  <c:v>10.751469371156128</c:v>
                </c:pt>
                <c:pt idx="221">
                  <c:v>10.736228315034953</c:v>
                </c:pt>
                <c:pt idx="222">
                  <c:v>10.721143061746336</c:v>
                </c:pt>
                <c:pt idx="223">
                  <c:v>10.706210666970192</c:v>
                </c:pt>
                <c:pt idx="224">
                  <c:v>10.691428254670408</c:v>
                </c:pt>
                <c:pt idx="225">
                  <c:v>10.676793015189585</c:v>
                </c:pt>
                <c:pt idx="226">
                  <c:v>10.662302203406254</c:v>
                </c:pt>
                <c:pt idx="227">
                  <c:v>10.64795313695214</c:v>
                </c:pt>
                <c:pt idx="228">
                  <c:v>10.633743194487302</c:v>
                </c:pt>
                <c:pt idx="229">
                  <c:v>10.619669814030917</c:v>
                </c:pt>
                <c:pt idx="230">
                  <c:v>10.605730491345735</c:v>
                </c:pt>
                <c:pt idx="231">
                  <c:v>10.591922778374165</c:v>
                </c:pt>
                <c:pt idx="232">
                  <c:v>10.578244281724098</c:v>
                </c:pt>
                <c:pt idx="233">
                  <c:v>10.564692661202749</c:v>
                </c:pt>
                <c:pt idx="234">
                  <c:v>10.551265628396612</c:v>
                </c:pt>
                <c:pt idx="235">
                  <c:v>10.537960945296025</c:v>
                </c:pt>
                <c:pt idx="236">
                  <c:v>10.524776422962606</c:v>
                </c:pt>
                <c:pt idx="237">
                  <c:v>10.511709920238152</c:v>
                </c:pt>
                <c:pt idx="238">
                  <c:v>10.49875934249339</c:v>
                </c:pt>
                <c:pt idx="239">
                  <c:v>10.485922640415277</c:v>
                </c:pt>
                <c:pt idx="240">
                  <c:v>10.473197808831427</c:v>
                </c:pt>
                <c:pt idx="241">
                  <c:v>10.460582885570405</c:v>
                </c:pt>
                <c:pt idx="242">
                  <c:v>10.448075950356555</c:v>
                </c:pt>
                <c:pt idx="243">
                  <c:v>10.435675123738259</c:v>
                </c:pt>
                <c:pt idx="244">
                  <c:v>10.423378566048385</c:v>
                </c:pt>
                <c:pt idx="245">
                  <c:v>10.411184476395874</c:v>
                </c:pt>
                <c:pt idx="246">
                  <c:v>10.399091091687362</c:v>
                </c:pt>
                <c:pt idx="247">
                  <c:v>10.387096685677804</c:v>
                </c:pt>
                <c:pt idx="248">
                  <c:v>10.375199568049135</c:v>
                </c:pt>
                <c:pt idx="249">
                  <c:v>10.363398083516005</c:v>
                </c:pt>
                <c:pt idx="250">
                  <c:v>10.3516906109577</c:v>
                </c:pt>
                <c:pt idx="251">
                  <c:v>10.340075562575302</c:v>
                </c:pt>
                <c:pt idx="252">
                  <c:v>10.328551383073332</c:v>
                </c:pt>
                <c:pt idx="253">
                  <c:v>10.317116548864986</c:v>
                </c:pt>
                <c:pt idx="254">
                  <c:v>10.305769567300246</c:v>
                </c:pt>
                <c:pt idx="255">
                  <c:v>10.294508975916026</c:v>
                </c:pt>
                <c:pt idx="256">
                  <c:v>10.283333341707742</c:v>
                </c:pt>
                <c:pt idx="257">
                  <c:v>10.272241260421492</c:v>
                </c:pt>
                <c:pt idx="258">
                  <c:v>10.26123135586626</c:v>
                </c:pt>
                <c:pt idx="259">
                  <c:v>10.250302279245425</c:v>
                </c:pt>
                <c:pt idx="260">
                  <c:v>10.239452708507025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'Vo確認(Vin(max))'!$H$29</c:f>
              <c:strCache>
                <c:ptCount val="1"/>
                <c:pt idx="0">
                  <c:v>Vo1</c:v>
                </c:pt>
              </c:strCache>
            </c:strRef>
          </c:tx>
          <c:spPr>
            <a:ln w="25400">
              <a:solidFill>
                <a:srgbClr val="ED7D31"/>
              </a:solidFill>
              <a:prstDash val="solid"/>
            </a:ln>
          </c:spPr>
          <c:marker>
            <c:symbol val="none"/>
          </c:marker>
          <c:xVal>
            <c:numRef>
              <c:f>'Vo確認(Vin(max))'!$B$30:$B$290</c:f>
              <c:numCache>
                <c:formatCode>General</c:formatCode>
                <c:ptCount val="261"/>
                <c:pt idx="0">
                  <c:v>20</c:v>
                </c:pt>
                <c:pt idx="1">
                  <c:v>20.5</c:v>
                </c:pt>
                <c:pt idx="2">
                  <c:v>21</c:v>
                </c:pt>
                <c:pt idx="3">
                  <c:v>21.5</c:v>
                </c:pt>
                <c:pt idx="4">
                  <c:v>22</c:v>
                </c:pt>
                <c:pt idx="5">
                  <c:v>22.5</c:v>
                </c:pt>
                <c:pt idx="6">
                  <c:v>23</c:v>
                </c:pt>
                <c:pt idx="7">
                  <c:v>23.5</c:v>
                </c:pt>
                <c:pt idx="8">
                  <c:v>24</c:v>
                </c:pt>
                <c:pt idx="9">
                  <c:v>24.5</c:v>
                </c:pt>
                <c:pt idx="10">
                  <c:v>25</c:v>
                </c:pt>
                <c:pt idx="11">
                  <c:v>25.5</c:v>
                </c:pt>
                <c:pt idx="12">
                  <c:v>26</c:v>
                </c:pt>
                <c:pt idx="13">
                  <c:v>26.5</c:v>
                </c:pt>
                <c:pt idx="14">
                  <c:v>27</c:v>
                </c:pt>
                <c:pt idx="15">
                  <c:v>27.5</c:v>
                </c:pt>
                <c:pt idx="16">
                  <c:v>28</c:v>
                </c:pt>
                <c:pt idx="17">
                  <c:v>28.5</c:v>
                </c:pt>
                <c:pt idx="18">
                  <c:v>29</c:v>
                </c:pt>
                <c:pt idx="19">
                  <c:v>29.5</c:v>
                </c:pt>
                <c:pt idx="20">
                  <c:v>30</c:v>
                </c:pt>
                <c:pt idx="21">
                  <c:v>30.5</c:v>
                </c:pt>
                <c:pt idx="22">
                  <c:v>31</c:v>
                </c:pt>
                <c:pt idx="23">
                  <c:v>31.5</c:v>
                </c:pt>
                <c:pt idx="24">
                  <c:v>32</c:v>
                </c:pt>
                <c:pt idx="25">
                  <c:v>32.5</c:v>
                </c:pt>
                <c:pt idx="26">
                  <c:v>33</c:v>
                </c:pt>
                <c:pt idx="27">
                  <c:v>33.5</c:v>
                </c:pt>
                <c:pt idx="28">
                  <c:v>34</c:v>
                </c:pt>
                <c:pt idx="29">
                  <c:v>34.5</c:v>
                </c:pt>
                <c:pt idx="30">
                  <c:v>35</c:v>
                </c:pt>
                <c:pt idx="31">
                  <c:v>35.5</c:v>
                </c:pt>
                <c:pt idx="32">
                  <c:v>36</c:v>
                </c:pt>
                <c:pt idx="33">
                  <c:v>36.5</c:v>
                </c:pt>
                <c:pt idx="34">
                  <c:v>37</c:v>
                </c:pt>
                <c:pt idx="35">
                  <c:v>37.5</c:v>
                </c:pt>
                <c:pt idx="36">
                  <c:v>38</c:v>
                </c:pt>
                <c:pt idx="37">
                  <c:v>38.5</c:v>
                </c:pt>
                <c:pt idx="38">
                  <c:v>39</c:v>
                </c:pt>
                <c:pt idx="39">
                  <c:v>39.5</c:v>
                </c:pt>
                <c:pt idx="40">
                  <c:v>40</c:v>
                </c:pt>
                <c:pt idx="41">
                  <c:v>40.5</c:v>
                </c:pt>
                <c:pt idx="42">
                  <c:v>41</c:v>
                </c:pt>
                <c:pt idx="43">
                  <c:v>41.5</c:v>
                </c:pt>
                <c:pt idx="44">
                  <c:v>42</c:v>
                </c:pt>
                <c:pt idx="45">
                  <c:v>42.5</c:v>
                </c:pt>
                <c:pt idx="46">
                  <c:v>43</c:v>
                </c:pt>
                <c:pt idx="47">
                  <c:v>43.5</c:v>
                </c:pt>
                <c:pt idx="48">
                  <c:v>44</c:v>
                </c:pt>
                <c:pt idx="49">
                  <c:v>44.5</c:v>
                </c:pt>
                <c:pt idx="50">
                  <c:v>45</c:v>
                </c:pt>
                <c:pt idx="51">
                  <c:v>45.5</c:v>
                </c:pt>
                <c:pt idx="52">
                  <c:v>46</c:v>
                </c:pt>
                <c:pt idx="53">
                  <c:v>46.5</c:v>
                </c:pt>
                <c:pt idx="54">
                  <c:v>47</c:v>
                </c:pt>
                <c:pt idx="55">
                  <c:v>47.5</c:v>
                </c:pt>
                <c:pt idx="56">
                  <c:v>48</c:v>
                </c:pt>
                <c:pt idx="57">
                  <c:v>48.5</c:v>
                </c:pt>
                <c:pt idx="58">
                  <c:v>49</c:v>
                </c:pt>
                <c:pt idx="59">
                  <c:v>49.5</c:v>
                </c:pt>
                <c:pt idx="60">
                  <c:v>50</c:v>
                </c:pt>
                <c:pt idx="61">
                  <c:v>50.5</c:v>
                </c:pt>
                <c:pt idx="62">
                  <c:v>51</c:v>
                </c:pt>
                <c:pt idx="63">
                  <c:v>51.5</c:v>
                </c:pt>
                <c:pt idx="64">
                  <c:v>52</c:v>
                </c:pt>
                <c:pt idx="65">
                  <c:v>52.5</c:v>
                </c:pt>
                <c:pt idx="66">
                  <c:v>53</c:v>
                </c:pt>
                <c:pt idx="67">
                  <c:v>53.5</c:v>
                </c:pt>
                <c:pt idx="68">
                  <c:v>54</c:v>
                </c:pt>
                <c:pt idx="69">
                  <c:v>54.5</c:v>
                </c:pt>
                <c:pt idx="70">
                  <c:v>55</c:v>
                </c:pt>
                <c:pt idx="71">
                  <c:v>55.5</c:v>
                </c:pt>
                <c:pt idx="72">
                  <c:v>56</c:v>
                </c:pt>
                <c:pt idx="73">
                  <c:v>56.5</c:v>
                </c:pt>
                <c:pt idx="74">
                  <c:v>57</c:v>
                </c:pt>
                <c:pt idx="75">
                  <c:v>57.5</c:v>
                </c:pt>
                <c:pt idx="76">
                  <c:v>58</c:v>
                </c:pt>
                <c:pt idx="77">
                  <c:v>58.5</c:v>
                </c:pt>
                <c:pt idx="78">
                  <c:v>59</c:v>
                </c:pt>
                <c:pt idx="79">
                  <c:v>59.5</c:v>
                </c:pt>
                <c:pt idx="80">
                  <c:v>60</c:v>
                </c:pt>
                <c:pt idx="81">
                  <c:v>60.5</c:v>
                </c:pt>
                <c:pt idx="82">
                  <c:v>61</c:v>
                </c:pt>
                <c:pt idx="83">
                  <c:v>61.5</c:v>
                </c:pt>
                <c:pt idx="84">
                  <c:v>62</c:v>
                </c:pt>
                <c:pt idx="85">
                  <c:v>62.5</c:v>
                </c:pt>
                <c:pt idx="86">
                  <c:v>63</c:v>
                </c:pt>
                <c:pt idx="87">
                  <c:v>63.5</c:v>
                </c:pt>
                <c:pt idx="88">
                  <c:v>64</c:v>
                </c:pt>
                <c:pt idx="89">
                  <c:v>64.5</c:v>
                </c:pt>
                <c:pt idx="90">
                  <c:v>65</c:v>
                </c:pt>
                <c:pt idx="91">
                  <c:v>65.5</c:v>
                </c:pt>
                <c:pt idx="92">
                  <c:v>66</c:v>
                </c:pt>
                <c:pt idx="93">
                  <c:v>66.5</c:v>
                </c:pt>
                <c:pt idx="94">
                  <c:v>67</c:v>
                </c:pt>
                <c:pt idx="95">
                  <c:v>67.5</c:v>
                </c:pt>
                <c:pt idx="96">
                  <c:v>68</c:v>
                </c:pt>
                <c:pt idx="97">
                  <c:v>68.5</c:v>
                </c:pt>
                <c:pt idx="98">
                  <c:v>69</c:v>
                </c:pt>
                <c:pt idx="99">
                  <c:v>69.5</c:v>
                </c:pt>
                <c:pt idx="100">
                  <c:v>70</c:v>
                </c:pt>
                <c:pt idx="101">
                  <c:v>70.5</c:v>
                </c:pt>
                <c:pt idx="102">
                  <c:v>71</c:v>
                </c:pt>
                <c:pt idx="103">
                  <c:v>71.5</c:v>
                </c:pt>
                <c:pt idx="104">
                  <c:v>72</c:v>
                </c:pt>
                <c:pt idx="105">
                  <c:v>72.5</c:v>
                </c:pt>
                <c:pt idx="106">
                  <c:v>73</c:v>
                </c:pt>
                <c:pt idx="107">
                  <c:v>73.5</c:v>
                </c:pt>
                <c:pt idx="108">
                  <c:v>74</c:v>
                </c:pt>
                <c:pt idx="109">
                  <c:v>74.5</c:v>
                </c:pt>
                <c:pt idx="110">
                  <c:v>75</c:v>
                </c:pt>
                <c:pt idx="111">
                  <c:v>75.5</c:v>
                </c:pt>
                <c:pt idx="112">
                  <c:v>76</c:v>
                </c:pt>
                <c:pt idx="113">
                  <c:v>76.5</c:v>
                </c:pt>
                <c:pt idx="114">
                  <c:v>77</c:v>
                </c:pt>
                <c:pt idx="115">
                  <c:v>77.5</c:v>
                </c:pt>
                <c:pt idx="116">
                  <c:v>78</c:v>
                </c:pt>
                <c:pt idx="117">
                  <c:v>78.5</c:v>
                </c:pt>
                <c:pt idx="118">
                  <c:v>79</c:v>
                </c:pt>
                <c:pt idx="119">
                  <c:v>79.5</c:v>
                </c:pt>
                <c:pt idx="120">
                  <c:v>80</c:v>
                </c:pt>
                <c:pt idx="121">
                  <c:v>80.5</c:v>
                </c:pt>
                <c:pt idx="122">
                  <c:v>81</c:v>
                </c:pt>
                <c:pt idx="123">
                  <c:v>81.5</c:v>
                </c:pt>
                <c:pt idx="124">
                  <c:v>82</c:v>
                </c:pt>
                <c:pt idx="125">
                  <c:v>82.5</c:v>
                </c:pt>
                <c:pt idx="126">
                  <c:v>83</c:v>
                </c:pt>
                <c:pt idx="127">
                  <c:v>83.5</c:v>
                </c:pt>
                <c:pt idx="128">
                  <c:v>84</c:v>
                </c:pt>
                <c:pt idx="129">
                  <c:v>84.5</c:v>
                </c:pt>
                <c:pt idx="130">
                  <c:v>85</c:v>
                </c:pt>
                <c:pt idx="131">
                  <c:v>85.5</c:v>
                </c:pt>
                <c:pt idx="132">
                  <c:v>86</c:v>
                </c:pt>
                <c:pt idx="133">
                  <c:v>86.5</c:v>
                </c:pt>
                <c:pt idx="134">
                  <c:v>87</c:v>
                </c:pt>
                <c:pt idx="135">
                  <c:v>87.5</c:v>
                </c:pt>
                <c:pt idx="136">
                  <c:v>88</c:v>
                </c:pt>
                <c:pt idx="137">
                  <c:v>88.5</c:v>
                </c:pt>
                <c:pt idx="138">
                  <c:v>89</c:v>
                </c:pt>
                <c:pt idx="139">
                  <c:v>89.5</c:v>
                </c:pt>
                <c:pt idx="140">
                  <c:v>90</c:v>
                </c:pt>
                <c:pt idx="141">
                  <c:v>90.5</c:v>
                </c:pt>
                <c:pt idx="142">
                  <c:v>91</c:v>
                </c:pt>
                <c:pt idx="143">
                  <c:v>91.5</c:v>
                </c:pt>
                <c:pt idx="144">
                  <c:v>92</c:v>
                </c:pt>
                <c:pt idx="145">
                  <c:v>92.5</c:v>
                </c:pt>
                <c:pt idx="146">
                  <c:v>93</c:v>
                </c:pt>
                <c:pt idx="147">
                  <c:v>93.5</c:v>
                </c:pt>
                <c:pt idx="148">
                  <c:v>94</c:v>
                </c:pt>
                <c:pt idx="149">
                  <c:v>94.5</c:v>
                </c:pt>
                <c:pt idx="150">
                  <c:v>95</c:v>
                </c:pt>
                <c:pt idx="151">
                  <c:v>95.5</c:v>
                </c:pt>
                <c:pt idx="152">
                  <c:v>96</c:v>
                </c:pt>
                <c:pt idx="153">
                  <c:v>96.5</c:v>
                </c:pt>
                <c:pt idx="154">
                  <c:v>97</c:v>
                </c:pt>
                <c:pt idx="155">
                  <c:v>97.5</c:v>
                </c:pt>
                <c:pt idx="156">
                  <c:v>98</c:v>
                </c:pt>
                <c:pt idx="157">
                  <c:v>98.5</c:v>
                </c:pt>
                <c:pt idx="158">
                  <c:v>99</c:v>
                </c:pt>
                <c:pt idx="159">
                  <c:v>99.5</c:v>
                </c:pt>
                <c:pt idx="160">
                  <c:v>100</c:v>
                </c:pt>
                <c:pt idx="161">
                  <c:v>100.5</c:v>
                </c:pt>
                <c:pt idx="162">
                  <c:v>101</c:v>
                </c:pt>
                <c:pt idx="163">
                  <c:v>101.5</c:v>
                </c:pt>
                <c:pt idx="164">
                  <c:v>102</c:v>
                </c:pt>
                <c:pt idx="165">
                  <c:v>102.5</c:v>
                </c:pt>
                <c:pt idx="166">
                  <c:v>103</c:v>
                </c:pt>
                <c:pt idx="167">
                  <c:v>103.5</c:v>
                </c:pt>
                <c:pt idx="168">
                  <c:v>104</c:v>
                </c:pt>
                <c:pt idx="169">
                  <c:v>104.5</c:v>
                </c:pt>
                <c:pt idx="170">
                  <c:v>105</c:v>
                </c:pt>
                <c:pt idx="171">
                  <c:v>105.5</c:v>
                </c:pt>
                <c:pt idx="172">
                  <c:v>106</c:v>
                </c:pt>
                <c:pt idx="173">
                  <c:v>106.5</c:v>
                </c:pt>
                <c:pt idx="174">
                  <c:v>107</c:v>
                </c:pt>
                <c:pt idx="175">
                  <c:v>107.5</c:v>
                </c:pt>
                <c:pt idx="176">
                  <c:v>108</c:v>
                </c:pt>
                <c:pt idx="177">
                  <c:v>108.5</c:v>
                </c:pt>
                <c:pt idx="178">
                  <c:v>109</c:v>
                </c:pt>
                <c:pt idx="179">
                  <c:v>109.5</c:v>
                </c:pt>
                <c:pt idx="180">
                  <c:v>110</c:v>
                </c:pt>
                <c:pt idx="181">
                  <c:v>110.5</c:v>
                </c:pt>
                <c:pt idx="182">
                  <c:v>111</c:v>
                </c:pt>
                <c:pt idx="183">
                  <c:v>111.5</c:v>
                </c:pt>
                <c:pt idx="184">
                  <c:v>112</c:v>
                </c:pt>
                <c:pt idx="185">
                  <c:v>112.5</c:v>
                </c:pt>
                <c:pt idx="186">
                  <c:v>113</c:v>
                </c:pt>
                <c:pt idx="187">
                  <c:v>113.5</c:v>
                </c:pt>
                <c:pt idx="188">
                  <c:v>114</c:v>
                </c:pt>
                <c:pt idx="189">
                  <c:v>114.5</c:v>
                </c:pt>
                <c:pt idx="190">
                  <c:v>115</c:v>
                </c:pt>
                <c:pt idx="191">
                  <c:v>115.5</c:v>
                </c:pt>
                <c:pt idx="192">
                  <c:v>116</c:v>
                </c:pt>
                <c:pt idx="193">
                  <c:v>116.5</c:v>
                </c:pt>
                <c:pt idx="194">
                  <c:v>117</c:v>
                </c:pt>
                <c:pt idx="195">
                  <c:v>117.5</c:v>
                </c:pt>
                <c:pt idx="196">
                  <c:v>118</c:v>
                </c:pt>
                <c:pt idx="197">
                  <c:v>118.5</c:v>
                </c:pt>
                <c:pt idx="198">
                  <c:v>119</c:v>
                </c:pt>
                <c:pt idx="199">
                  <c:v>119.5</c:v>
                </c:pt>
                <c:pt idx="200">
                  <c:v>120</c:v>
                </c:pt>
                <c:pt idx="201">
                  <c:v>120.5</c:v>
                </c:pt>
                <c:pt idx="202">
                  <c:v>121</c:v>
                </c:pt>
                <c:pt idx="203">
                  <c:v>121.5</c:v>
                </c:pt>
                <c:pt idx="204">
                  <c:v>122</c:v>
                </c:pt>
                <c:pt idx="205">
                  <c:v>122.5</c:v>
                </c:pt>
                <c:pt idx="206">
                  <c:v>123</c:v>
                </c:pt>
                <c:pt idx="207">
                  <c:v>123.5</c:v>
                </c:pt>
                <c:pt idx="208">
                  <c:v>124</c:v>
                </c:pt>
                <c:pt idx="209">
                  <c:v>124.5</c:v>
                </c:pt>
                <c:pt idx="210">
                  <c:v>125</c:v>
                </c:pt>
                <c:pt idx="211">
                  <c:v>125.5</c:v>
                </c:pt>
                <c:pt idx="212">
                  <c:v>126</c:v>
                </c:pt>
                <c:pt idx="213">
                  <c:v>126.5</c:v>
                </c:pt>
                <c:pt idx="214">
                  <c:v>127</c:v>
                </c:pt>
                <c:pt idx="215">
                  <c:v>127.5</c:v>
                </c:pt>
                <c:pt idx="216">
                  <c:v>128</c:v>
                </c:pt>
                <c:pt idx="217">
                  <c:v>128.5</c:v>
                </c:pt>
                <c:pt idx="218">
                  <c:v>129</c:v>
                </c:pt>
                <c:pt idx="219">
                  <c:v>129.5</c:v>
                </c:pt>
                <c:pt idx="220">
                  <c:v>130</c:v>
                </c:pt>
                <c:pt idx="221">
                  <c:v>130.5</c:v>
                </c:pt>
                <c:pt idx="222">
                  <c:v>131</c:v>
                </c:pt>
                <c:pt idx="223">
                  <c:v>131.5</c:v>
                </c:pt>
                <c:pt idx="224">
                  <c:v>132</c:v>
                </c:pt>
                <c:pt idx="225">
                  <c:v>132.5</c:v>
                </c:pt>
                <c:pt idx="226">
                  <c:v>133</c:v>
                </c:pt>
                <c:pt idx="227">
                  <c:v>133.5</c:v>
                </c:pt>
                <c:pt idx="228">
                  <c:v>134</c:v>
                </c:pt>
                <c:pt idx="229">
                  <c:v>134.5</c:v>
                </c:pt>
                <c:pt idx="230">
                  <c:v>135</c:v>
                </c:pt>
                <c:pt idx="231">
                  <c:v>135.5</c:v>
                </c:pt>
                <c:pt idx="232">
                  <c:v>136</c:v>
                </c:pt>
                <c:pt idx="233">
                  <c:v>136.5</c:v>
                </c:pt>
                <c:pt idx="234">
                  <c:v>137</c:v>
                </c:pt>
                <c:pt idx="235">
                  <c:v>137.5</c:v>
                </c:pt>
                <c:pt idx="236">
                  <c:v>138</c:v>
                </c:pt>
                <c:pt idx="237">
                  <c:v>138.5</c:v>
                </c:pt>
                <c:pt idx="238">
                  <c:v>139</c:v>
                </c:pt>
                <c:pt idx="239">
                  <c:v>139.5</c:v>
                </c:pt>
                <c:pt idx="240">
                  <c:v>140</c:v>
                </c:pt>
                <c:pt idx="241">
                  <c:v>140.5</c:v>
                </c:pt>
                <c:pt idx="242">
                  <c:v>141</c:v>
                </c:pt>
                <c:pt idx="243">
                  <c:v>141.5</c:v>
                </c:pt>
                <c:pt idx="244">
                  <c:v>142</c:v>
                </c:pt>
                <c:pt idx="245">
                  <c:v>142.5</c:v>
                </c:pt>
                <c:pt idx="246">
                  <c:v>143</c:v>
                </c:pt>
                <c:pt idx="247">
                  <c:v>143.5</c:v>
                </c:pt>
                <c:pt idx="248">
                  <c:v>144</c:v>
                </c:pt>
                <c:pt idx="249">
                  <c:v>144.5</c:v>
                </c:pt>
                <c:pt idx="250">
                  <c:v>145</c:v>
                </c:pt>
                <c:pt idx="251">
                  <c:v>145.5</c:v>
                </c:pt>
                <c:pt idx="252">
                  <c:v>146</c:v>
                </c:pt>
                <c:pt idx="253">
                  <c:v>146.5</c:v>
                </c:pt>
                <c:pt idx="254">
                  <c:v>147</c:v>
                </c:pt>
                <c:pt idx="255">
                  <c:v>147.5</c:v>
                </c:pt>
                <c:pt idx="256">
                  <c:v>148</c:v>
                </c:pt>
                <c:pt idx="257">
                  <c:v>148.5</c:v>
                </c:pt>
                <c:pt idx="258">
                  <c:v>149</c:v>
                </c:pt>
                <c:pt idx="259">
                  <c:v>149.5</c:v>
                </c:pt>
                <c:pt idx="260">
                  <c:v>150</c:v>
                </c:pt>
              </c:numCache>
            </c:numRef>
          </c:xVal>
          <c:yVal>
            <c:numRef>
              <c:f>'Vo確認(Vin(max))'!$H$30:$H$290</c:f>
              <c:numCache>
                <c:formatCode>General</c:formatCode>
                <c:ptCount val="261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12</c:v>
                </c:pt>
                <c:pt idx="23">
                  <c:v>12</c:v>
                </c:pt>
                <c:pt idx="24">
                  <c:v>12</c:v>
                </c:pt>
                <c:pt idx="25">
                  <c:v>12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12</c:v>
                </c:pt>
                <c:pt idx="30">
                  <c:v>12</c:v>
                </c:pt>
                <c:pt idx="31">
                  <c:v>12</c:v>
                </c:pt>
                <c:pt idx="32">
                  <c:v>12</c:v>
                </c:pt>
                <c:pt idx="33">
                  <c:v>12</c:v>
                </c:pt>
                <c:pt idx="34">
                  <c:v>12</c:v>
                </c:pt>
                <c:pt idx="35">
                  <c:v>12</c:v>
                </c:pt>
                <c:pt idx="36">
                  <c:v>12</c:v>
                </c:pt>
                <c:pt idx="37">
                  <c:v>12</c:v>
                </c:pt>
                <c:pt idx="38">
                  <c:v>12</c:v>
                </c:pt>
                <c:pt idx="39">
                  <c:v>12</c:v>
                </c:pt>
                <c:pt idx="40">
                  <c:v>12</c:v>
                </c:pt>
                <c:pt idx="41">
                  <c:v>12</c:v>
                </c:pt>
                <c:pt idx="42">
                  <c:v>12</c:v>
                </c:pt>
                <c:pt idx="43">
                  <c:v>12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  <c:pt idx="47">
                  <c:v>12</c:v>
                </c:pt>
                <c:pt idx="48">
                  <c:v>12</c:v>
                </c:pt>
                <c:pt idx="49">
                  <c:v>12</c:v>
                </c:pt>
                <c:pt idx="50">
                  <c:v>12</c:v>
                </c:pt>
                <c:pt idx="51">
                  <c:v>12</c:v>
                </c:pt>
                <c:pt idx="52">
                  <c:v>12</c:v>
                </c:pt>
                <c:pt idx="53">
                  <c:v>12</c:v>
                </c:pt>
                <c:pt idx="54">
                  <c:v>12</c:v>
                </c:pt>
                <c:pt idx="55">
                  <c:v>12</c:v>
                </c:pt>
                <c:pt idx="56">
                  <c:v>12</c:v>
                </c:pt>
                <c:pt idx="57">
                  <c:v>12</c:v>
                </c:pt>
                <c:pt idx="58">
                  <c:v>12</c:v>
                </c:pt>
                <c:pt idx="59">
                  <c:v>12</c:v>
                </c:pt>
                <c:pt idx="60">
                  <c:v>12</c:v>
                </c:pt>
                <c:pt idx="61">
                  <c:v>12</c:v>
                </c:pt>
                <c:pt idx="62">
                  <c:v>12</c:v>
                </c:pt>
                <c:pt idx="63">
                  <c:v>12</c:v>
                </c:pt>
                <c:pt idx="64">
                  <c:v>12</c:v>
                </c:pt>
                <c:pt idx="65">
                  <c:v>12</c:v>
                </c:pt>
                <c:pt idx="66">
                  <c:v>12</c:v>
                </c:pt>
                <c:pt idx="67">
                  <c:v>12</c:v>
                </c:pt>
                <c:pt idx="68">
                  <c:v>12</c:v>
                </c:pt>
                <c:pt idx="69">
                  <c:v>12</c:v>
                </c:pt>
                <c:pt idx="70">
                  <c:v>12</c:v>
                </c:pt>
                <c:pt idx="71">
                  <c:v>12</c:v>
                </c:pt>
                <c:pt idx="72">
                  <c:v>12</c:v>
                </c:pt>
                <c:pt idx="73">
                  <c:v>12</c:v>
                </c:pt>
                <c:pt idx="74">
                  <c:v>12</c:v>
                </c:pt>
                <c:pt idx="75">
                  <c:v>12</c:v>
                </c:pt>
                <c:pt idx="76">
                  <c:v>12</c:v>
                </c:pt>
                <c:pt idx="77">
                  <c:v>12</c:v>
                </c:pt>
                <c:pt idx="78">
                  <c:v>12</c:v>
                </c:pt>
                <c:pt idx="79">
                  <c:v>12</c:v>
                </c:pt>
                <c:pt idx="80">
                  <c:v>12</c:v>
                </c:pt>
                <c:pt idx="81">
                  <c:v>12</c:v>
                </c:pt>
                <c:pt idx="82">
                  <c:v>12</c:v>
                </c:pt>
                <c:pt idx="83">
                  <c:v>12</c:v>
                </c:pt>
                <c:pt idx="84">
                  <c:v>12</c:v>
                </c:pt>
                <c:pt idx="85">
                  <c:v>12</c:v>
                </c:pt>
                <c:pt idx="86">
                  <c:v>12</c:v>
                </c:pt>
                <c:pt idx="87">
                  <c:v>12</c:v>
                </c:pt>
                <c:pt idx="88">
                  <c:v>12</c:v>
                </c:pt>
                <c:pt idx="89">
                  <c:v>12</c:v>
                </c:pt>
                <c:pt idx="90">
                  <c:v>12</c:v>
                </c:pt>
                <c:pt idx="91">
                  <c:v>12</c:v>
                </c:pt>
                <c:pt idx="92">
                  <c:v>12</c:v>
                </c:pt>
                <c:pt idx="93">
                  <c:v>12</c:v>
                </c:pt>
                <c:pt idx="94">
                  <c:v>12</c:v>
                </c:pt>
                <c:pt idx="95">
                  <c:v>12</c:v>
                </c:pt>
                <c:pt idx="96">
                  <c:v>12</c:v>
                </c:pt>
                <c:pt idx="97">
                  <c:v>12</c:v>
                </c:pt>
                <c:pt idx="98">
                  <c:v>12</c:v>
                </c:pt>
                <c:pt idx="99">
                  <c:v>12</c:v>
                </c:pt>
                <c:pt idx="100">
                  <c:v>12</c:v>
                </c:pt>
                <c:pt idx="101">
                  <c:v>12</c:v>
                </c:pt>
                <c:pt idx="102">
                  <c:v>12</c:v>
                </c:pt>
                <c:pt idx="103">
                  <c:v>12</c:v>
                </c:pt>
                <c:pt idx="104">
                  <c:v>12</c:v>
                </c:pt>
                <c:pt idx="105">
                  <c:v>12</c:v>
                </c:pt>
                <c:pt idx="106">
                  <c:v>12</c:v>
                </c:pt>
                <c:pt idx="107">
                  <c:v>12</c:v>
                </c:pt>
                <c:pt idx="108">
                  <c:v>12</c:v>
                </c:pt>
                <c:pt idx="109">
                  <c:v>12</c:v>
                </c:pt>
                <c:pt idx="110">
                  <c:v>12</c:v>
                </c:pt>
                <c:pt idx="111">
                  <c:v>12</c:v>
                </c:pt>
                <c:pt idx="112">
                  <c:v>12</c:v>
                </c:pt>
                <c:pt idx="113">
                  <c:v>12</c:v>
                </c:pt>
                <c:pt idx="114">
                  <c:v>12</c:v>
                </c:pt>
                <c:pt idx="115">
                  <c:v>12</c:v>
                </c:pt>
                <c:pt idx="116">
                  <c:v>12</c:v>
                </c:pt>
                <c:pt idx="117">
                  <c:v>12</c:v>
                </c:pt>
                <c:pt idx="118">
                  <c:v>12</c:v>
                </c:pt>
                <c:pt idx="119">
                  <c:v>12</c:v>
                </c:pt>
                <c:pt idx="120">
                  <c:v>12</c:v>
                </c:pt>
                <c:pt idx="121">
                  <c:v>12</c:v>
                </c:pt>
                <c:pt idx="122">
                  <c:v>12</c:v>
                </c:pt>
                <c:pt idx="123">
                  <c:v>12</c:v>
                </c:pt>
                <c:pt idx="124">
                  <c:v>12</c:v>
                </c:pt>
                <c:pt idx="125">
                  <c:v>12</c:v>
                </c:pt>
                <c:pt idx="126">
                  <c:v>12</c:v>
                </c:pt>
                <c:pt idx="127">
                  <c:v>12</c:v>
                </c:pt>
                <c:pt idx="128">
                  <c:v>12</c:v>
                </c:pt>
                <c:pt idx="129">
                  <c:v>12</c:v>
                </c:pt>
                <c:pt idx="130">
                  <c:v>12</c:v>
                </c:pt>
                <c:pt idx="131">
                  <c:v>12</c:v>
                </c:pt>
                <c:pt idx="132">
                  <c:v>12</c:v>
                </c:pt>
                <c:pt idx="133">
                  <c:v>12</c:v>
                </c:pt>
                <c:pt idx="134">
                  <c:v>12</c:v>
                </c:pt>
                <c:pt idx="135">
                  <c:v>12</c:v>
                </c:pt>
                <c:pt idx="136">
                  <c:v>12</c:v>
                </c:pt>
                <c:pt idx="137">
                  <c:v>12</c:v>
                </c:pt>
                <c:pt idx="138">
                  <c:v>12</c:v>
                </c:pt>
                <c:pt idx="139">
                  <c:v>12</c:v>
                </c:pt>
                <c:pt idx="140">
                  <c:v>12</c:v>
                </c:pt>
                <c:pt idx="141">
                  <c:v>12</c:v>
                </c:pt>
                <c:pt idx="142">
                  <c:v>12</c:v>
                </c:pt>
                <c:pt idx="143">
                  <c:v>12</c:v>
                </c:pt>
                <c:pt idx="144">
                  <c:v>12</c:v>
                </c:pt>
                <c:pt idx="145">
                  <c:v>12</c:v>
                </c:pt>
                <c:pt idx="146">
                  <c:v>12</c:v>
                </c:pt>
                <c:pt idx="147">
                  <c:v>12</c:v>
                </c:pt>
                <c:pt idx="148">
                  <c:v>12</c:v>
                </c:pt>
                <c:pt idx="149">
                  <c:v>12</c:v>
                </c:pt>
                <c:pt idx="150">
                  <c:v>12</c:v>
                </c:pt>
                <c:pt idx="151">
                  <c:v>12</c:v>
                </c:pt>
                <c:pt idx="152">
                  <c:v>12</c:v>
                </c:pt>
                <c:pt idx="153">
                  <c:v>12</c:v>
                </c:pt>
                <c:pt idx="154">
                  <c:v>12</c:v>
                </c:pt>
                <c:pt idx="155">
                  <c:v>12</c:v>
                </c:pt>
                <c:pt idx="156">
                  <c:v>12</c:v>
                </c:pt>
                <c:pt idx="157">
                  <c:v>12</c:v>
                </c:pt>
                <c:pt idx="158">
                  <c:v>12</c:v>
                </c:pt>
                <c:pt idx="159">
                  <c:v>12</c:v>
                </c:pt>
                <c:pt idx="160">
                  <c:v>12</c:v>
                </c:pt>
                <c:pt idx="161">
                  <c:v>12</c:v>
                </c:pt>
                <c:pt idx="162">
                  <c:v>12</c:v>
                </c:pt>
                <c:pt idx="163">
                  <c:v>12</c:v>
                </c:pt>
                <c:pt idx="164">
                  <c:v>12</c:v>
                </c:pt>
                <c:pt idx="165">
                  <c:v>12</c:v>
                </c:pt>
                <c:pt idx="166">
                  <c:v>12</c:v>
                </c:pt>
                <c:pt idx="167">
                  <c:v>12</c:v>
                </c:pt>
                <c:pt idx="168">
                  <c:v>12</c:v>
                </c:pt>
                <c:pt idx="169">
                  <c:v>12</c:v>
                </c:pt>
                <c:pt idx="170">
                  <c:v>12</c:v>
                </c:pt>
                <c:pt idx="171">
                  <c:v>12</c:v>
                </c:pt>
                <c:pt idx="172">
                  <c:v>12</c:v>
                </c:pt>
                <c:pt idx="173">
                  <c:v>12</c:v>
                </c:pt>
                <c:pt idx="174">
                  <c:v>12</c:v>
                </c:pt>
                <c:pt idx="175">
                  <c:v>12</c:v>
                </c:pt>
                <c:pt idx="176">
                  <c:v>12</c:v>
                </c:pt>
                <c:pt idx="177">
                  <c:v>12</c:v>
                </c:pt>
                <c:pt idx="178">
                  <c:v>12</c:v>
                </c:pt>
                <c:pt idx="179">
                  <c:v>12</c:v>
                </c:pt>
                <c:pt idx="180">
                  <c:v>12</c:v>
                </c:pt>
                <c:pt idx="181">
                  <c:v>12</c:v>
                </c:pt>
                <c:pt idx="182">
                  <c:v>12</c:v>
                </c:pt>
                <c:pt idx="183">
                  <c:v>12</c:v>
                </c:pt>
                <c:pt idx="184">
                  <c:v>12</c:v>
                </c:pt>
                <c:pt idx="185">
                  <c:v>12</c:v>
                </c:pt>
                <c:pt idx="186">
                  <c:v>12</c:v>
                </c:pt>
                <c:pt idx="187">
                  <c:v>12</c:v>
                </c:pt>
                <c:pt idx="188">
                  <c:v>12</c:v>
                </c:pt>
                <c:pt idx="189">
                  <c:v>12</c:v>
                </c:pt>
                <c:pt idx="190">
                  <c:v>12</c:v>
                </c:pt>
                <c:pt idx="191">
                  <c:v>12</c:v>
                </c:pt>
                <c:pt idx="192">
                  <c:v>12</c:v>
                </c:pt>
                <c:pt idx="193">
                  <c:v>12</c:v>
                </c:pt>
                <c:pt idx="194">
                  <c:v>12</c:v>
                </c:pt>
                <c:pt idx="195">
                  <c:v>12</c:v>
                </c:pt>
                <c:pt idx="196">
                  <c:v>12</c:v>
                </c:pt>
                <c:pt idx="197">
                  <c:v>12</c:v>
                </c:pt>
                <c:pt idx="198">
                  <c:v>12</c:v>
                </c:pt>
                <c:pt idx="199">
                  <c:v>12</c:v>
                </c:pt>
                <c:pt idx="200">
                  <c:v>12</c:v>
                </c:pt>
                <c:pt idx="201">
                  <c:v>12</c:v>
                </c:pt>
                <c:pt idx="202">
                  <c:v>12</c:v>
                </c:pt>
                <c:pt idx="203">
                  <c:v>12</c:v>
                </c:pt>
                <c:pt idx="204">
                  <c:v>12</c:v>
                </c:pt>
                <c:pt idx="205">
                  <c:v>12</c:v>
                </c:pt>
                <c:pt idx="206">
                  <c:v>12</c:v>
                </c:pt>
                <c:pt idx="207">
                  <c:v>12</c:v>
                </c:pt>
                <c:pt idx="208">
                  <c:v>12</c:v>
                </c:pt>
                <c:pt idx="209">
                  <c:v>12</c:v>
                </c:pt>
                <c:pt idx="210">
                  <c:v>12</c:v>
                </c:pt>
                <c:pt idx="211">
                  <c:v>12</c:v>
                </c:pt>
                <c:pt idx="212">
                  <c:v>12</c:v>
                </c:pt>
                <c:pt idx="213">
                  <c:v>12</c:v>
                </c:pt>
                <c:pt idx="214">
                  <c:v>12</c:v>
                </c:pt>
                <c:pt idx="215">
                  <c:v>12</c:v>
                </c:pt>
                <c:pt idx="216">
                  <c:v>12</c:v>
                </c:pt>
                <c:pt idx="217">
                  <c:v>12</c:v>
                </c:pt>
                <c:pt idx="218">
                  <c:v>12</c:v>
                </c:pt>
                <c:pt idx="219">
                  <c:v>12</c:v>
                </c:pt>
                <c:pt idx="220">
                  <c:v>12</c:v>
                </c:pt>
                <c:pt idx="221">
                  <c:v>12</c:v>
                </c:pt>
                <c:pt idx="222">
                  <c:v>12</c:v>
                </c:pt>
                <c:pt idx="223">
                  <c:v>12</c:v>
                </c:pt>
                <c:pt idx="224">
                  <c:v>12</c:v>
                </c:pt>
                <c:pt idx="225">
                  <c:v>12</c:v>
                </c:pt>
                <c:pt idx="226">
                  <c:v>12</c:v>
                </c:pt>
                <c:pt idx="227">
                  <c:v>12</c:v>
                </c:pt>
                <c:pt idx="228">
                  <c:v>12</c:v>
                </c:pt>
                <c:pt idx="229">
                  <c:v>12</c:v>
                </c:pt>
                <c:pt idx="230">
                  <c:v>12</c:v>
                </c:pt>
                <c:pt idx="231">
                  <c:v>12</c:v>
                </c:pt>
                <c:pt idx="232">
                  <c:v>12</c:v>
                </c:pt>
                <c:pt idx="233">
                  <c:v>12</c:v>
                </c:pt>
                <c:pt idx="234">
                  <c:v>12</c:v>
                </c:pt>
                <c:pt idx="235">
                  <c:v>12</c:v>
                </c:pt>
                <c:pt idx="236">
                  <c:v>12</c:v>
                </c:pt>
                <c:pt idx="237">
                  <c:v>12</c:v>
                </c:pt>
                <c:pt idx="238">
                  <c:v>12</c:v>
                </c:pt>
                <c:pt idx="239">
                  <c:v>12</c:v>
                </c:pt>
                <c:pt idx="240">
                  <c:v>12</c:v>
                </c:pt>
                <c:pt idx="241">
                  <c:v>12</c:v>
                </c:pt>
                <c:pt idx="242">
                  <c:v>12</c:v>
                </c:pt>
                <c:pt idx="243">
                  <c:v>12</c:v>
                </c:pt>
                <c:pt idx="244">
                  <c:v>12</c:v>
                </c:pt>
                <c:pt idx="245">
                  <c:v>12</c:v>
                </c:pt>
                <c:pt idx="246">
                  <c:v>12</c:v>
                </c:pt>
                <c:pt idx="247">
                  <c:v>12</c:v>
                </c:pt>
                <c:pt idx="248">
                  <c:v>12</c:v>
                </c:pt>
                <c:pt idx="249">
                  <c:v>12</c:v>
                </c:pt>
                <c:pt idx="250">
                  <c:v>12</c:v>
                </c:pt>
                <c:pt idx="251">
                  <c:v>12</c:v>
                </c:pt>
                <c:pt idx="252">
                  <c:v>12</c:v>
                </c:pt>
                <c:pt idx="253">
                  <c:v>12</c:v>
                </c:pt>
                <c:pt idx="254">
                  <c:v>12</c:v>
                </c:pt>
                <c:pt idx="255">
                  <c:v>12</c:v>
                </c:pt>
                <c:pt idx="256">
                  <c:v>12</c:v>
                </c:pt>
                <c:pt idx="257">
                  <c:v>12</c:v>
                </c:pt>
                <c:pt idx="258">
                  <c:v>12</c:v>
                </c:pt>
                <c:pt idx="259">
                  <c:v>12</c:v>
                </c:pt>
                <c:pt idx="260">
                  <c:v>12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9392920"/>
        <c:axId val="379396448"/>
      </c:scatterChart>
      <c:valAx>
        <c:axId val="379392920"/>
        <c:scaling>
          <c:orientation val="minMax"/>
          <c:max val="100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9396448"/>
        <c:crosses val="autoZero"/>
        <c:crossBetween val="midCat"/>
      </c:valAx>
      <c:valAx>
        <c:axId val="379396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93929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01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egendEntry>
        <c:idx val="1"/>
        <c:txPr>
          <a:bodyPr/>
          <a:lstStyle/>
          <a:p>
            <a:pPr>
              <a:defRPr sz="101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6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26035</xdr:colOff>
      <xdr:row>9</xdr:row>
      <xdr:rowOff>0</xdr:rowOff>
    </xdr:from>
    <xdr:to>
      <xdr:col>15</xdr:col>
      <xdr:colOff>635000</xdr:colOff>
      <xdr:row>26</xdr:row>
      <xdr:rowOff>38100</xdr:rowOff>
    </xdr:to>
    <xdr:graphicFrame macro="">
      <xdr:nvGraphicFramePr>
        <xdr:cNvPr id="1025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44</xdr:row>
          <xdr:rowOff>228600</xdr:rowOff>
        </xdr:from>
        <xdr:to>
          <xdr:col>14</xdr:col>
          <xdr:colOff>323820</xdr:colOff>
          <xdr:row>56</xdr:row>
          <xdr:rowOff>228600</xdr:rowOff>
        </xdr:to>
        <xdr:pic>
          <xdr:nvPicPr>
            <xdr:cNvPr id="9" name="図 8"/>
            <xdr:cNvPicPr>
              <a:picLocks noChangeAspect="1" noChangeArrowheads="1"/>
              <a:extLst>
                <a:ext uri="{84589F7E-364E-4C9E-8A38-B11213B215E9}">
                  <a14:cameraTool cellRange="FB" spid="_x0000_s1101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6438900" y="7810500"/>
              <a:ext cx="3790920" cy="27940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38</xdr:row>
      <xdr:rowOff>38100</xdr:rowOff>
    </xdr:from>
    <xdr:to>
      <xdr:col>7</xdr:col>
      <xdr:colOff>114300</xdr:colOff>
      <xdr:row>56</xdr:row>
      <xdr:rowOff>114300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31750</xdr:colOff>
          <xdr:row>25</xdr:row>
          <xdr:rowOff>10584</xdr:rowOff>
        </xdr:from>
        <xdr:to>
          <xdr:col>2</xdr:col>
          <xdr:colOff>41275</xdr:colOff>
          <xdr:row>39</xdr:row>
          <xdr:rowOff>29635</xdr:rowOff>
        </xdr:to>
        <xdr:pic>
          <xdr:nvPicPr>
            <xdr:cNvPr id="5122" name="図 1" descr="rId1"/>
            <xdr:cNvPicPr>
              <a:picLocks noChangeAspect="1" noChangeArrowheads="1"/>
              <a:extLst>
                <a:ext uri="{84589F7E-364E-4C9E-8A38-B11213B215E9}">
                  <a14:cameraTool cellRange="FB" spid="_x0000_s520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719667" y="4148667"/>
              <a:ext cx="3417358" cy="253788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10</xdr:col>
      <xdr:colOff>295275</xdr:colOff>
      <xdr:row>4</xdr:row>
      <xdr:rowOff>152400</xdr:rowOff>
    </xdr:to>
    <xdr:pic>
      <xdr:nvPicPr>
        <xdr:cNvPr id="10242" name="図 2" descr="rId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42900"/>
          <a:ext cx="64674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3302</xdr:colOff>
      <xdr:row>1</xdr:row>
      <xdr:rowOff>1838325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71450"/>
          <a:ext cx="2746502" cy="183832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2714625</xdr:colOff>
      <xdr:row>1</xdr:row>
      <xdr:rowOff>1912577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0" y="171450"/>
          <a:ext cx="2714625" cy="1912577"/>
        </a:xfrm>
        <a:prstGeom prst="rect">
          <a:avLst/>
        </a:prstGeom>
        <a:solidFill>
          <a:sysClr val="window" lastClr="FFFFFF"/>
        </a:solidFill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171450</xdr:colOff>
      <xdr:row>3</xdr:row>
      <xdr:rowOff>57150</xdr:rowOff>
    </xdr:from>
    <xdr:to>
      <xdr:col>13</xdr:col>
      <xdr:colOff>628650</xdr:colOff>
      <xdr:row>19</xdr:row>
      <xdr:rowOff>57150</xdr:rowOff>
    </xdr:to>
    <xdr:graphicFrame macro="">
      <xdr:nvGraphicFramePr>
        <xdr:cNvPr id="13313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504825</xdr:colOff>
      <xdr:row>2</xdr:row>
      <xdr:rowOff>114300</xdr:rowOff>
    </xdr:from>
    <xdr:to>
      <xdr:col>16</xdr:col>
      <xdr:colOff>342900</xdr:colOff>
      <xdr:row>19</xdr:row>
      <xdr:rowOff>133350</xdr:rowOff>
    </xdr:to>
    <xdr:graphicFrame macro="">
      <xdr:nvGraphicFramePr>
        <xdr:cNvPr id="14337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466725</xdr:colOff>
      <xdr:row>13</xdr:row>
      <xdr:rowOff>114300</xdr:rowOff>
    </xdr:from>
    <xdr:to>
      <xdr:col>16</xdr:col>
      <xdr:colOff>304800</xdr:colOff>
      <xdr:row>30</xdr:row>
      <xdr:rowOff>133350</xdr:rowOff>
    </xdr:to>
    <xdr:graphicFrame macro="">
      <xdr:nvGraphicFramePr>
        <xdr:cNvPr id="15361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466725</xdr:colOff>
      <xdr:row>13</xdr:row>
      <xdr:rowOff>114300</xdr:rowOff>
    </xdr:from>
    <xdr:to>
      <xdr:col>16</xdr:col>
      <xdr:colOff>304800</xdr:colOff>
      <xdr:row>30</xdr:row>
      <xdr:rowOff>133350</xdr:rowOff>
    </xdr:to>
    <xdr:graphicFrame macro="">
      <xdr:nvGraphicFramePr>
        <xdr:cNvPr id="16385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5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C2:T65"/>
  <sheetViews>
    <sheetView tabSelected="1" zoomScale="82" zoomScaleNormal="82" workbookViewId="0">
      <selection activeCell="R20" sqref="R19:R20"/>
    </sheetView>
  </sheetViews>
  <sheetFormatPr defaultColWidth="9" defaultRowHeight="14.25"/>
  <cols>
    <col min="1" max="2" width="2.625" style="5" customWidth="1"/>
    <col min="3" max="3" width="4" style="6" customWidth="1"/>
    <col min="4" max="4" width="6" style="6" customWidth="1"/>
    <col min="5" max="5" width="30.75" style="5" customWidth="1"/>
    <col min="6" max="6" width="9.875" style="5" customWidth="1"/>
    <col min="7" max="7" width="10.5" style="5" customWidth="1"/>
    <col min="8" max="9" width="9" style="5"/>
    <col min="10" max="10" width="9.5" style="5" customWidth="1"/>
    <col min="11" max="16384" width="9" style="5"/>
  </cols>
  <sheetData>
    <row r="2" spans="3:20" ht="18">
      <c r="C2" s="61" t="s">
        <v>279</v>
      </c>
      <c r="D2" s="5"/>
      <c r="K2" s="65">
        <v>43710</v>
      </c>
    </row>
    <row r="4" spans="3:20" ht="15">
      <c r="C4" s="60" t="s">
        <v>271</v>
      </c>
    </row>
    <row r="6" spans="3:20" ht="15.75">
      <c r="C6" s="62" t="s">
        <v>272</v>
      </c>
      <c r="D6" s="6" t="s">
        <v>277</v>
      </c>
      <c r="E6" s="33"/>
      <c r="J6" s="34"/>
    </row>
    <row r="7" spans="3:20" ht="15.75">
      <c r="C7" s="62" t="s">
        <v>272</v>
      </c>
      <c r="D7" s="6" t="s">
        <v>0</v>
      </c>
      <c r="E7" s="33"/>
      <c r="J7" s="34"/>
      <c r="T7" s="63"/>
    </row>
    <row r="8" spans="3:20">
      <c r="H8" s="24"/>
      <c r="I8" s="24"/>
      <c r="J8" s="24"/>
      <c r="K8" s="24"/>
    </row>
    <row r="9" spans="3:20">
      <c r="C9" s="6" t="s">
        <v>1</v>
      </c>
      <c r="H9" s="24"/>
      <c r="I9" s="24"/>
      <c r="J9" s="24"/>
      <c r="K9" s="24"/>
    </row>
    <row r="10" spans="3:20">
      <c r="C10" s="91" t="s">
        <v>2</v>
      </c>
      <c r="D10" s="91"/>
      <c r="E10" s="91"/>
      <c r="F10" s="14" t="s">
        <v>3</v>
      </c>
      <c r="G10" s="21">
        <f>'1. LLC part specification'!E4</f>
        <v>400</v>
      </c>
      <c r="H10" s="14" t="s">
        <v>4</v>
      </c>
    </row>
    <row r="11" spans="3:20">
      <c r="C11" s="91"/>
      <c r="D11" s="91"/>
      <c r="E11" s="91"/>
      <c r="F11" s="14" t="s">
        <v>5</v>
      </c>
      <c r="G11" s="21">
        <f>'1. LLC part specification'!E5</f>
        <v>390</v>
      </c>
      <c r="H11" s="14" t="s">
        <v>4</v>
      </c>
    </row>
    <row r="12" spans="3:20">
      <c r="C12" s="91"/>
      <c r="D12" s="91"/>
      <c r="E12" s="91"/>
      <c r="F12" s="14" t="s">
        <v>6</v>
      </c>
      <c r="G12" s="21">
        <f>'1. LLC part specification'!E6</f>
        <v>250</v>
      </c>
      <c r="H12" s="14" t="s">
        <v>4</v>
      </c>
    </row>
    <row r="13" spans="3:20">
      <c r="C13" s="67" t="s">
        <v>7</v>
      </c>
      <c r="D13" s="67"/>
      <c r="E13" s="91" t="s">
        <v>8</v>
      </c>
      <c r="F13" s="14" t="s">
        <v>9</v>
      </c>
      <c r="G13" s="21">
        <f>'1. LLC part specification'!E7</f>
        <v>12</v>
      </c>
      <c r="H13" s="14" t="s">
        <v>10</v>
      </c>
    </row>
    <row r="14" spans="3:20">
      <c r="C14" s="67"/>
      <c r="D14" s="67"/>
      <c r="E14" s="91"/>
      <c r="F14" s="14" t="s">
        <v>11</v>
      </c>
      <c r="G14" s="21">
        <f>'1. LLC part specification'!E8</f>
        <v>15</v>
      </c>
      <c r="H14" s="14" t="s">
        <v>12</v>
      </c>
    </row>
    <row r="15" spans="3:20">
      <c r="C15" s="67"/>
      <c r="D15" s="67"/>
      <c r="E15" s="91" t="s">
        <v>13</v>
      </c>
      <c r="F15" s="14" t="s">
        <v>14</v>
      </c>
      <c r="G15" s="21">
        <f>'1. LLC part specification'!E9</f>
        <v>0</v>
      </c>
      <c r="H15" s="14" t="s">
        <v>10</v>
      </c>
    </row>
    <row r="16" spans="3:20">
      <c r="C16" s="67"/>
      <c r="D16" s="67"/>
      <c r="E16" s="91"/>
      <c r="F16" s="14" t="s">
        <v>15</v>
      </c>
      <c r="G16" s="21">
        <f>'1. LLC part specification'!E10</f>
        <v>0</v>
      </c>
      <c r="H16" s="14" t="s">
        <v>12</v>
      </c>
    </row>
    <row r="17" spans="3:8">
      <c r="C17" s="67"/>
      <c r="D17" s="67"/>
      <c r="E17" s="91" t="s">
        <v>16</v>
      </c>
      <c r="F17" s="14" t="s">
        <v>17</v>
      </c>
      <c r="G17" s="21">
        <f>'1. LLC part specification'!E11</f>
        <v>0</v>
      </c>
      <c r="H17" s="14" t="s">
        <v>10</v>
      </c>
    </row>
    <row r="18" spans="3:8">
      <c r="C18" s="67"/>
      <c r="D18" s="67"/>
      <c r="E18" s="91"/>
      <c r="F18" s="14" t="s">
        <v>18</v>
      </c>
      <c r="G18" s="21">
        <f>'1. LLC part specification'!E12</f>
        <v>0</v>
      </c>
      <c r="H18" s="14" t="s">
        <v>12</v>
      </c>
    </row>
    <row r="19" spans="3:8">
      <c r="C19" s="67"/>
      <c r="D19" s="67"/>
      <c r="E19" s="14" t="s">
        <v>19</v>
      </c>
      <c r="F19" s="14"/>
      <c r="G19" s="21">
        <f>'1. LLC part specification'!E13</f>
        <v>180</v>
      </c>
      <c r="H19" s="14" t="s">
        <v>20</v>
      </c>
    </row>
    <row r="21" spans="3:8">
      <c r="C21" s="6" t="s">
        <v>21</v>
      </c>
    </row>
    <row r="22" spans="3:8">
      <c r="C22" s="93" t="s">
        <v>22</v>
      </c>
      <c r="D22" s="94"/>
      <c r="E22" s="14" t="s">
        <v>23</v>
      </c>
      <c r="F22" s="14" t="s">
        <v>24</v>
      </c>
      <c r="G22" s="21">
        <f>'2. Transformer confirmation'!E18</f>
        <v>36</v>
      </c>
      <c r="H22" s="14" t="s">
        <v>25</v>
      </c>
    </row>
    <row r="23" spans="3:8">
      <c r="C23" s="95"/>
      <c r="D23" s="96"/>
      <c r="E23" s="14" t="s">
        <v>26</v>
      </c>
      <c r="F23" s="14" t="s">
        <v>27</v>
      </c>
      <c r="G23" s="21">
        <f>'2. Transformer confirmation'!E19</f>
        <v>2</v>
      </c>
      <c r="H23" s="14" t="s">
        <v>25</v>
      </c>
    </row>
    <row r="24" spans="3:8">
      <c r="C24" s="95"/>
      <c r="D24" s="96"/>
      <c r="E24" s="14" t="s">
        <v>28</v>
      </c>
      <c r="F24" s="14" t="s">
        <v>29</v>
      </c>
      <c r="G24" s="21">
        <f>'2. Transformer confirmation'!E20</f>
        <v>0</v>
      </c>
      <c r="H24" s="14" t="s">
        <v>25</v>
      </c>
    </row>
    <row r="25" spans="3:8">
      <c r="C25" s="95"/>
      <c r="D25" s="96"/>
      <c r="E25" s="14" t="s">
        <v>30</v>
      </c>
      <c r="F25" s="14" t="s">
        <v>31</v>
      </c>
      <c r="G25" s="21">
        <f>'2. Transformer confirmation'!E21</f>
        <v>0</v>
      </c>
      <c r="H25" s="14" t="s">
        <v>25</v>
      </c>
    </row>
    <row r="26" spans="3:8">
      <c r="C26" s="97"/>
      <c r="D26" s="98"/>
      <c r="E26" s="14" t="s">
        <v>32</v>
      </c>
      <c r="F26" s="14" t="s">
        <v>33</v>
      </c>
      <c r="G26" s="21">
        <f>'2. Transformer confirmation'!E22</f>
        <v>3</v>
      </c>
      <c r="H26" s="14" t="s">
        <v>25</v>
      </c>
    </row>
    <row r="27" spans="3:8">
      <c r="C27" s="69" t="s">
        <v>34</v>
      </c>
      <c r="D27" s="70"/>
      <c r="E27" s="71"/>
      <c r="F27" s="14" t="s">
        <v>35</v>
      </c>
      <c r="G27" s="21">
        <f>'2. Transformer confirmation'!E23</f>
        <v>350</v>
      </c>
      <c r="H27" s="14" t="s">
        <v>36</v>
      </c>
    </row>
    <row r="28" spans="3:8">
      <c r="C28" s="69" t="s">
        <v>37</v>
      </c>
      <c r="D28" s="70"/>
      <c r="E28" s="71"/>
      <c r="F28" s="14" t="s">
        <v>38</v>
      </c>
      <c r="G28" s="21">
        <f>'2. Transformer confirmation'!E24</f>
        <v>70</v>
      </c>
      <c r="H28" s="14" t="s">
        <v>36</v>
      </c>
    </row>
    <row r="29" spans="3:8">
      <c r="C29" s="69" t="s">
        <v>39</v>
      </c>
      <c r="D29" s="70"/>
      <c r="E29" s="71"/>
      <c r="F29" s="14" t="s">
        <v>40</v>
      </c>
      <c r="G29" s="21">
        <f>'2. Transformer confirmation'!E26</f>
        <v>33</v>
      </c>
      <c r="H29" s="14" t="s">
        <v>41</v>
      </c>
    </row>
    <row r="31" spans="3:8">
      <c r="C31" s="76" t="s">
        <v>42</v>
      </c>
      <c r="D31" s="77"/>
      <c r="E31" s="78"/>
      <c r="F31" s="14" t="s">
        <v>43</v>
      </c>
      <c r="G31" s="14">
        <f ca="1">'Vo確認(Vin(max))'!L37</f>
        <v>102</v>
      </c>
      <c r="H31" s="14" t="s">
        <v>44</v>
      </c>
    </row>
    <row r="32" spans="3:8">
      <c r="C32" s="79"/>
      <c r="D32" s="80"/>
      <c r="E32" s="81"/>
      <c r="F32" s="14" t="s">
        <v>5</v>
      </c>
      <c r="G32" s="14">
        <f ca="1">'Vo確認(Vin(typ))'!L37</f>
        <v>97.5</v>
      </c>
      <c r="H32" s="14" t="s">
        <v>44</v>
      </c>
    </row>
    <row r="33" spans="3:8">
      <c r="C33" s="82"/>
      <c r="D33" s="83"/>
      <c r="E33" s="84"/>
      <c r="F33" s="14" t="s">
        <v>6</v>
      </c>
      <c r="G33" s="14">
        <f ca="1">'Vo確認(Vin(min))'!L37</f>
        <v>62.5</v>
      </c>
      <c r="H33" s="14" t="s">
        <v>44</v>
      </c>
    </row>
    <row r="34" spans="3:8">
      <c r="C34" s="72" t="s">
        <v>45</v>
      </c>
      <c r="D34" s="73"/>
      <c r="E34" s="74"/>
      <c r="F34" s="14"/>
      <c r="G34" s="39">
        <f>('Vo確認(Vin(min))'!G24-1)*100</f>
        <v>31.130648020018459</v>
      </c>
      <c r="H34" s="14" t="s">
        <v>46</v>
      </c>
    </row>
    <row r="36" spans="3:8">
      <c r="C36" s="5" t="s">
        <v>47</v>
      </c>
    </row>
    <row r="37" spans="3:8">
      <c r="C37" s="75" t="s">
        <v>48</v>
      </c>
      <c r="D37" s="75"/>
      <c r="E37" s="17" t="s">
        <v>49</v>
      </c>
      <c r="F37" s="42">
        <f>'4. OLP &amp; Standby'!C12</f>
        <v>293.49411764705883</v>
      </c>
      <c r="G37" s="14" t="s">
        <v>20</v>
      </c>
    </row>
    <row r="38" spans="3:8">
      <c r="C38" s="75" t="s">
        <v>50</v>
      </c>
      <c r="D38" s="75"/>
      <c r="E38" s="17" t="s">
        <v>51</v>
      </c>
      <c r="F38" s="91" t="str">
        <f>'4. OLP &amp; Standby'!C5</f>
        <v>External standby</v>
      </c>
      <c r="G38" s="91"/>
    </row>
    <row r="39" spans="3:8">
      <c r="C39" s="75"/>
      <c r="D39" s="75"/>
      <c r="E39" s="17" t="s">
        <v>52</v>
      </c>
      <c r="F39" s="42">
        <f>'4. OLP &amp; Standby'!C16</f>
        <v>13.902352941176471</v>
      </c>
      <c r="G39" s="14" t="s">
        <v>20</v>
      </c>
    </row>
    <row r="40" spans="3:8">
      <c r="C40" s="75"/>
      <c r="D40" s="75"/>
      <c r="E40" s="17" t="s">
        <v>53</v>
      </c>
      <c r="F40" s="42">
        <f>'4. OLP &amp; Standby'!C17</f>
        <v>16.219411764705885</v>
      </c>
      <c r="G40" s="14" t="s">
        <v>20</v>
      </c>
    </row>
    <row r="41" spans="3:8">
      <c r="C41" s="5"/>
    </row>
    <row r="42" spans="3:8">
      <c r="C42" s="6" t="s">
        <v>54</v>
      </c>
    </row>
    <row r="43" spans="3:8">
      <c r="C43" s="92" t="s">
        <v>55</v>
      </c>
      <c r="D43" s="92"/>
      <c r="E43" s="14" t="s">
        <v>56</v>
      </c>
      <c r="F43" s="14" t="s">
        <v>57</v>
      </c>
      <c r="G43" s="75" t="s">
        <v>58</v>
      </c>
      <c r="H43" s="75"/>
    </row>
    <row r="44" spans="3:8" ht="18.75">
      <c r="C44" s="85" t="s">
        <v>59</v>
      </c>
      <c r="D44" s="87" t="s">
        <v>60</v>
      </c>
      <c r="E44" s="14" t="s">
        <v>61</v>
      </c>
      <c r="F44" s="14" t="s">
        <v>250</v>
      </c>
      <c r="G44" s="14">
        <f>'5. Others'!F5</f>
        <v>10</v>
      </c>
      <c r="H44" s="14" t="s">
        <v>62</v>
      </c>
    </row>
    <row r="45" spans="3:8" ht="18.75">
      <c r="C45" s="86"/>
      <c r="D45" s="88"/>
      <c r="E45" s="14" t="s">
        <v>63</v>
      </c>
      <c r="F45" s="14" t="s">
        <v>251</v>
      </c>
      <c r="G45" s="14">
        <f>'5. Others'!F6</f>
        <v>100</v>
      </c>
      <c r="H45" s="14" t="s">
        <v>64</v>
      </c>
    </row>
    <row r="46" spans="3:8" ht="18.75">
      <c r="C46" s="85" t="s">
        <v>65</v>
      </c>
      <c r="D46" s="87" t="s">
        <v>66</v>
      </c>
      <c r="E46" s="14" t="s">
        <v>61</v>
      </c>
      <c r="F46" s="14" t="s">
        <v>252</v>
      </c>
      <c r="G46" s="14">
        <f>'4. OLP &amp; Standby'!C20</f>
        <v>33</v>
      </c>
      <c r="H46" s="14" t="s">
        <v>62</v>
      </c>
    </row>
    <row r="47" spans="3:8" ht="18.75">
      <c r="C47" s="86"/>
      <c r="D47" s="88"/>
      <c r="E47" s="14" t="s">
        <v>63</v>
      </c>
      <c r="F47" s="14" t="s">
        <v>253</v>
      </c>
      <c r="G47" s="14">
        <f>'5. Others'!F8</f>
        <v>1</v>
      </c>
      <c r="H47" s="14" t="s">
        <v>41</v>
      </c>
    </row>
    <row r="48" spans="3:8">
      <c r="C48" s="66" t="s">
        <v>67</v>
      </c>
      <c r="D48" s="46" t="s">
        <v>68</v>
      </c>
      <c r="E48" s="14" t="s">
        <v>69</v>
      </c>
      <c r="F48" s="75" t="s">
        <v>70</v>
      </c>
      <c r="G48" s="75"/>
      <c r="H48" s="75"/>
    </row>
    <row r="49" spans="3:11" ht="18.75">
      <c r="C49" s="85" t="s">
        <v>71</v>
      </c>
      <c r="D49" s="87" t="s">
        <v>72</v>
      </c>
      <c r="E49" s="14" t="s">
        <v>61</v>
      </c>
      <c r="F49" s="14" t="s">
        <v>254</v>
      </c>
      <c r="G49" s="14" t="str">
        <f>'4. OLP &amp; Standby'!C21</f>
        <v xml:space="preserve"> (36kΩ)</v>
      </c>
      <c r="H49" s="14" t="s">
        <v>62</v>
      </c>
    </row>
    <row r="50" spans="3:11" ht="18.75">
      <c r="C50" s="86"/>
      <c r="D50" s="88"/>
      <c r="E50" s="14" t="s">
        <v>63</v>
      </c>
      <c r="F50" s="14" t="s">
        <v>255</v>
      </c>
      <c r="G50" s="14">
        <f>'5. Others'!F10</f>
        <v>10</v>
      </c>
      <c r="H50" s="14" t="s">
        <v>41</v>
      </c>
    </row>
    <row r="51" spans="3:11" ht="18.75">
      <c r="C51" s="85" t="s">
        <v>73</v>
      </c>
      <c r="D51" s="87" t="s">
        <v>74</v>
      </c>
      <c r="E51" s="14" t="s">
        <v>61</v>
      </c>
      <c r="F51" s="14" t="s">
        <v>256</v>
      </c>
      <c r="G51" s="14">
        <f>IF('4. OLP &amp; Standby'!C9&gt;=10000,"no use",'4. OLP &amp; Standby'!C9)</f>
        <v>300</v>
      </c>
      <c r="H51" s="14" t="s">
        <v>62</v>
      </c>
    </row>
    <row r="52" spans="3:11" ht="18.75">
      <c r="C52" s="86"/>
      <c r="D52" s="88"/>
      <c r="E52" s="14" t="s">
        <v>63</v>
      </c>
      <c r="F52" s="14" t="s">
        <v>257</v>
      </c>
      <c r="G52" s="14">
        <f>'5. Others'!F12</f>
        <v>0.47</v>
      </c>
      <c r="H52" s="14" t="s">
        <v>75</v>
      </c>
    </row>
    <row r="53" spans="3:11" ht="18.75">
      <c r="C53" s="85" t="s">
        <v>76</v>
      </c>
      <c r="D53" s="87" t="s">
        <v>77</v>
      </c>
      <c r="E53" s="14" t="s">
        <v>78</v>
      </c>
      <c r="F53" s="14" t="s">
        <v>258</v>
      </c>
      <c r="G53" s="14">
        <f>'3. IS &amp; VW pin'!F6</f>
        <v>330</v>
      </c>
      <c r="H53" s="14" t="s">
        <v>64</v>
      </c>
    </row>
    <row r="54" spans="3:11" s="6" customFormat="1" ht="15.75" customHeight="1">
      <c r="C54" s="90"/>
      <c r="D54" s="89"/>
      <c r="E54" s="14" t="s">
        <v>80</v>
      </c>
      <c r="F54" s="14" t="s">
        <v>259</v>
      </c>
      <c r="G54" s="14">
        <f>'3. IS &amp; VW pin'!F8</f>
        <v>51</v>
      </c>
      <c r="H54" s="14" t="s">
        <v>82</v>
      </c>
      <c r="I54" s="5"/>
      <c r="J54" s="5"/>
    </row>
    <row r="55" spans="3:11" ht="18.75">
      <c r="C55" s="90"/>
      <c r="D55" s="89"/>
      <c r="E55" s="14" t="s">
        <v>83</v>
      </c>
      <c r="F55" s="14" t="s">
        <v>260</v>
      </c>
      <c r="G55" s="14">
        <f>'5. Others'!F14</f>
        <v>100</v>
      </c>
      <c r="H55" s="14" t="s">
        <v>64</v>
      </c>
    </row>
    <row r="56" spans="3:11" ht="18.75">
      <c r="C56" s="86"/>
      <c r="D56" s="88"/>
      <c r="E56" s="14" t="s">
        <v>84</v>
      </c>
      <c r="F56" s="14" t="s">
        <v>261</v>
      </c>
      <c r="G56" s="14">
        <f>'5. Others'!F15</f>
        <v>100</v>
      </c>
      <c r="H56" s="14" t="s">
        <v>82</v>
      </c>
    </row>
    <row r="57" spans="3:11" ht="18.75">
      <c r="C57" s="85" t="s">
        <v>85</v>
      </c>
      <c r="D57" s="87" t="s">
        <v>86</v>
      </c>
      <c r="E57" s="14" t="s">
        <v>87</v>
      </c>
      <c r="F57" s="14" t="s">
        <v>262</v>
      </c>
      <c r="G57" s="14">
        <f>'3. IS &amp; VW pin'!F11</f>
        <v>2.2000000000000002</v>
      </c>
      <c r="H57" s="14" t="s">
        <v>62</v>
      </c>
    </row>
    <row r="58" spans="3:11" ht="18.75">
      <c r="C58" s="86"/>
      <c r="D58" s="88"/>
      <c r="E58" s="14" t="s">
        <v>88</v>
      </c>
      <c r="F58" s="14" t="s">
        <v>263</v>
      </c>
      <c r="G58" s="39">
        <f ca="1">'3. IS &amp; VW pin'!F12</f>
        <v>14.064149480786179</v>
      </c>
      <c r="H58" s="14" t="s">
        <v>62</v>
      </c>
      <c r="K58" s="5" t="s">
        <v>249</v>
      </c>
    </row>
    <row r="59" spans="3:11" ht="18.75">
      <c r="C59" s="66" t="s">
        <v>89</v>
      </c>
      <c r="D59" s="46" t="s">
        <v>90</v>
      </c>
      <c r="E59" s="14" t="s">
        <v>63</v>
      </c>
      <c r="F59" s="14" t="s">
        <v>264</v>
      </c>
      <c r="G59" s="14">
        <f>'5. Others'!F17</f>
        <v>10</v>
      </c>
      <c r="H59" s="14" t="s">
        <v>41</v>
      </c>
    </row>
    <row r="60" spans="3:11" ht="18.75">
      <c r="C60" s="68" t="s">
        <v>91</v>
      </c>
      <c r="D60" s="67" t="s">
        <v>92</v>
      </c>
      <c r="E60" s="14" t="s">
        <v>93</v>
      </c>
      <c r="F60" s="14" t="s">
        <v>265</v>
      </c>
      <c r="G60" s="14">
        <f>'5. Others'!F19</f>
        <v>0.1</v>
      </c>
      <c r="H60" s="14" t="s">
        <v>75</v>
      </c>
    </row>
    <row r="61" spans="3:11" ht="18.75">
      <c r="C61" s="68"/>
      <c r="D61" s="67"/>
      <c r="E61" s="14" t="s">
        <v>159</v>
      </c>
      <c r="F61" s="14" t="s">
        <v>267</v>
      </c>
      <c r="G61" s="14">
        <f>'5. Others'!F20</f>
        <v>2.2000000000000002</v>
      </c>
      <c r="H61" s="14" t="s">
        <v>82</v>
      </c>
    </row>
    <row r="64" spans="3:11" ht="18">
      <c r="C64" s="64" t="s">
        <v>274</v>
      </c>
    </row>
    <row r="65" spans="4:4" ht="18">
      <c r="D65" s="64" t="s">
        <v>275</v>
      </c>
    </row>
  </sheetData>
  <sheetProtection password="826F" sheet="1" objects="1" scenarios="1"/>
  <mergeCells count="31">
    <mergeCell ref="C10:E12"/>
    <mergeCell ref="C13:D19"/>
    <mergeCell ref="C22:D26"/>
    <mergeCell ref="E13:E14"/>
    <mergeCell ref="E15:E16"/>
    <mergeCell ref="E17:E18"/>
    <mergeCell ref="F38:G38"/>
    <mergeCell ref="C43:D43"/>
    <mergeCell ref="G43:H43"/>
    <mergeCell ref="F48:H48"/>
    <mergeCell ref="C44:C45"/>
    <mergeCell ref="C46:C47"/>
    <mergeCell ref="C38:D40"/>
    <mergeCell ref="D44:D45"/>
    <mergeCell ref="D46:D47"/>
    <mergeCell ref="D60:D61"/>
    <mergeCell ref="C60:C61"/>
    <mergeCell ref="C27:E27"/>
    <mergeCell ref="C28:E28"/>
    <mergeCell ref="C29:E29"/>
    <mergeCell ref="C34:E34"/>
    <mergeCell ref="C37:D37"/>
    <mergeCell ref="C31:E33"/>
    <mergeCell ref="C57:C58"/>
    <mergeCell ref="D49:D50"/>
    <mergeCell ref="D51:D52"/>
    <mergeCell ref="D53:D56"/>
    <mergeCell ref="D57:D58"/>
    <mergeCell ref="C49:C50"/>
    <mergeCell ref="C51:C52"/>
    <mergeCell ref="C53:C56"/>
  </mergeCells>
  <phoneticPr fontId="7"/>
  <conditionalFormatting sqref="E39:H40">
    <cfRule type="expression" dxfId="9" priority="1" stopIfTrue="1">
      <formula>$F$38="External standby"</formula>
    </cfRule>
  </conditionalFormatting>
  <pageMargins left="0.69930555555555596" right="0.69930555555555596" top="0.75" bottom="0.75" header="0.3" footer="0.3"/>
  <pageSetup paperSize="9" scale="59" orientation="portrait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2:I29"/>
  <sheetViews>
    <sheetView topLeftCell="A4" workbookViewId="0"/>
  </sheetViews>
  <sheetFormatPr defaultColWidth="9" defaultRowHeight="13.5"/>
  <cols>
    <col min="1" max="2" width="9" style="11"/>
    <col min="3" max="3" width="12.75" style="11" customWidth="1"/>
    <col min="4" max="16384" width="9" style="11"/>
  </cols>
  <sheetData>
    <row r="2" spans="2:9">
      <c r="B2" s="11" t="s">
        <v>35</v>
      </c>
      <c r="C2" s="11">
        <f>'2. Transformer confirmation'!E23</f>
        <v>350</v>
      </c>
      <c r="G2" s="11" t="s">
        <v>179</v>
      </c>
      <c r="H2" s="11">
        <f ca="1">'2. Transformer confirmation'!E32</f>
        <v>97.5</v>
      </c>
      <c r="I2" s="11" t="s">
        <v>180</v>
      </c>
    </row>
    <row r="3" spans="2:9">
      <c r="B3" s="11" t="s">
        <v>181</v>
      </c>
      <c r="C3" s="11">
        <f>'2. Transformer confirmation'!E24</f>
        <v>70</v>
      </c>
    </row>
    <row r="4" spans="2:9">
      <c r="B4" s="11" t="s">
        <v>182</v>
      </c>
      <c r="C4" s="11">
        <f>C2-C3</f>
        <v>280</v>
      </c>
    </row>
    <row r="5" spans="2:9">
      <c r="B5" s="11" t="s">
        <v>40</v>
      </c>
      <c r="C5" s="11">
        <f>'2. Transformer confirmation'!E26</f>
        <v>33</v>
      </c>
    </row>
    <row r="7" spans="2:9">
      <c r="B7" s="11" t="s">
        <v>24</v>
      </c>
      <c r="C7" s="11">
        <f>'2. Transformer confirmation'!E18</f>
        <v>36</v>
      </c>
    </row>
    <row r="8" spans="2:9">
      <c r="B8" s="11" t="s">
        <v>183</v>
      </c>
      <c r="C8" s="11">
        <f>'2. Transformer confirmation'!E19</f>
        <v>2</v>
      </c>
    </row>
    <row r="9" spans="2:9">
      <c r="B9" s="11" t="s">
        <v>184</v>
      </c>
      <c r="C9" s="11">
        <f>'2. Transformer confirmation'!E22</f>
        <v>3</v>
      </c>
    </row>
    <row r="11" spans="2:9">
      <c r="B11" s="11" t="s">
        <v>185</v>
      </c>
      <c r="C11" s="11">
        <f>('2. Transformer confirmation'!E7+'2. Transformer confirmation'!E14)</f>
        <v>12.6</v>
      </c>
      <c r="E11" s="11" t="s">
        <v>186</v>
      </c>
    </row>
    <row r="12" spans="2:9">
      <c r="B12" s="11" t="s">
        <v>187</v>
      </c>
      <c r="C12" s="11">
        <f>'2. Transformer confirmation'!E13/'2. Transformer confirmation'!E7</f>
        <v>15</v>
      </c>
    </row>
    <row r="14" spans="2:9">
      <c r="B14" s="11" t="s">
        <v>188</v>
      </c>
      <c r="F14" s="11" t="s">
        <v>189</v>
      </c>
    </row>
    <row r="15" spans="2:9">
      <c r="B15" s="11" t="s">
        <v>190</v>
      </c>
      <c r="C15" s="11">
        <f>C8*(C2/(C2-C3))^0.5</f>
        <v>2.2360679774997898</v>
      </c>
      <c r="F15" s="11" t="s">
        <v>187</v>
      </c>
      <c r="G15" s="11">
        <f>C12*C15/C7</f>
        <v>0.93169499062491257</v>
      </c>
    </row>
    <row r="16" spans="2:9">
      <c r="F16" s="11" t="s">
        <v>185</v>
      </c>
      <c r="G16" s="11">
        <f>C11*C7/C15</f>
        <v>202.8560869187809</v>
      </c>
    </row>
    <row r="18" spans="2:9">
      <c r="B18" s="11" t="s">
        <v>191</v>
      </c>
      <c r="C18" s="11">
        <f>1/(C3*0.000001*C5*0.000000001)^0.5</f>
        <v>657951.69495976891</v>
      </c>
      <c r="E18" s="11" t="s">
        <v>192</v>
      </c>
      <c r="F18" s="11">
        <f>C18/(2*PI())</f>
        <v>104716.2645685381</v>
      </c>
    </row>
    <row r="20" spans="2:9">
      <c r="B20" s="11" t="s">
        <v>193</v>
      </c>
      <c r="F20" s="11" t="s">
        <v>194</v>
      </c>
    </row>
    <row r="21" spans="2:9">
      <c r="B21" s="11" t="s">
        <v>195</v>
      </c>
      <c r="C21" s="11">
        <f ca="1">C18*G15/(4*H2*1000)</f>
        <v>1.5718212776081724</v>
      </c>
      <c r="F21" s="11" t="s">
        <v>196</v>
      </c>
      <c r="G21" s="11">
        <f ca="1">(G15*C18^2/(2*H2*1000))^2</f>
        <v>4278133556262.8345</v>
      </c>
    </row>
    <row r="22" spans="2:9">
      <c r="B22" s="11" t="s">
        <v>197</v>
      </c>
      <c r="C22" s="11">
        <f>G16/(4*F18*C4*0.000001)</f>
        <v>1.7296406334179031</v>
      </c>
      <c r="F22" s="11" t="s">
        <v>198</v>
      </c>
      <c r="G22" s="11">
        <f>(PI()*G16/(C4*0.000001))^2</f>
        <v>5180357958043.7832</v>
      </c>
    </row>
    <row r="23" spans="2:9">
      <c r="B23" s="11" t="s">
        <v>199</v>
      </c>
      <c r="C23" s="11">
        <f ca="1">(C21^2+C22^2)^0.5</f>
        <v>2.3371518670193585</v>
      </c>
      <c r="F23" s="11" t="s">
        <v>200</v>
      </c>
      <c r="G23" s="11">
        <f ca="1">G16+C3*0.000001/2*(G21+G22)^0.5</f>
        <v>310.4973991786452</v>
      </c>
    </row>
    <row r="26" spans="2:9">
      <c r="B26" s="11" t="s">
        <v>201</v>
      </c>
      <c r="C26" s="11">
        <f>'3. IS &amp; VW pin'!F6</f>
        <v>330</v>
      </c>
      <c r="D26" s="11" t="s">
        <v>64</v>
      </c>
      <c r="F26" s="11" t="s">
        <v>202</v>
      </c>
      <c r="H26" s="11">
        <f ca="1">G23/C7*C9</f>
        <v>25.8747832648871</v>
      </c>
      <c r="I26" s="11" t="s">
        <v>10</v>
      </c>
    </row>
    <row r="27" spans="2:9">
      <c r="B27" s="11" t="s">
        <v>203</v>
      </c>
      <c r="C27" s="11">
        <v>1.2</v>
      </c>
      <c r="D27" s="11" t="s">
        <v>10</v>
      </c>
      <c r="F27" s="11" t="s">
        <v>204</v>
      </c>
      <c r="H27" s="11">
        <f>'3. IS &amp; VW pin'!F11</f>
        <v>2.2000000000000002</v>
      </c>
      <c r="I27" s="11" t="s">
        <v>62</v>
      </c>
    </row>
    <row r="28" spans="2:9">
      <c r="B28" s="11" t="s">
        <v>205</v>
      </c>
      <c r="C28" s="12">
        <f ca="1">C27*(C5+C26/1000)/(C26/1000*C23)</f>
        <v>51.85799079225864</v>
      </c>
      <c r="D28" s="11" t="s">
        <v>82</v>
      </c>
      <c r="F28" s="11" t="s">
        <v>206</v>
      </c>
      <c r="H28" s="11">
        <v>3.5</v>
      </c>
      <c r="I28" s="11" t="s">
        <v>10</v>
      </c>
    </row>
    <row r="29" spans="2:9">
      <c r="F29" s="11" t="s">
        <v>207</v>
      </c>
      <c r="H29" s="11">
        <f ca="1">2.2/H28*(H26-H28)</f>
        <v>14.064149480786179</v>
      </c>
      <c r="I29" s="11" t="s">
        <v>62</v>
      </c>
    </row>
  </sheetData>
  <phoneticPr fontId="7"/>
  <pageMargins left="0.69930555555555596" right="0.69930555555555596" top="0.75" bottom="0.75" header="0.3" footer="0.3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7:O30"/>
  <sheetViews>
    <sheetView workbookViewId="0">
      <selection activeCell="L13" sqref="L13"/>
    </sheetView>
  </sheetViews>
  <sheetFormatPr defaultColWidth="9" defaultRowHeight="13.5"/>
  <cols>
    <col min="11" max="11" width="8" customWidth="1"/>
  </cols>
  <sheetData>
    <row r="7" spans="2:15">
      <c r="B7" t="s">
        <v>208</v>
      </c>
      <c r="G7" t="s">
        <v>209</v>
      </c>
      <c r="L7" t="s">
        <v>210</v>
      </c>
    </row>
    <row r="8" spans="2:15">
      <c r="B8" s="10" t="s">
        <v>50</v>
      </c>
      <c r="C8" s="10" t="str">
        <f>'4. OLP &amp; Standby'!C5</f>
        <v>External standby</v>
      </c>
      <c r="G8" s="10" t="s">
        <v>66</v>
      </c>
      <c r="H8" s="10" t="s">
        <v>144</v>
      </c>
      <c r="I8" s="10" t="s">
        <v>68</v>
      </c>
      <c r="J8" s="10" t="s">
        <v>211</v>
      </c>
      <c r="L8" s="10" t="s">
        <v>50</v>
      </c>
      <c r="M8" s="10" t="s">
        <v>212</v>
      </c>
      <c r="N8" s="10" t="s">
        <v>213</v>
      </c>
      <c r="O8" s="10" t="s">
        <v>145</v>
      </c>
    </row>
    <row r="9" spans="2:15">
      <c r="B9" s="10" t="s">
        <v>48</v>
      </c>
      <c r="C9" s="10" t="str">
        <f>'4. OLP &amp; Standby'!C7</f>
        <v>Small</v>
      </c>
      <c r="G9" s="10" t="s">
        <v>214</v>
      </c>
      <c r="H9" s="10">
        <v>33</v>
      </c>
      <c r="I9" s="10" t="s">
        <v>215</v>
      </c>
      <c r="J9" s="10">
        <v>62</v>
      </c>
      <c r="L9" s="10" t="s">
        <v>134</v>
      </c>
      <c r="M9" s="10">
        <v>0.3</v>
      </c>
      <c r="N9" s="10">
        <v>0.35</v>
      </c>
      <c r="O9" s="10">
        <v>36</v>
      </c>
    </row>
    <row r="10" spans="2:15">
      <c r="B10" s="10" t="s">
        <v>144</v>
      </c>
      <c r="C10" s="10">
        <f>IF(C8="External standby",33,IF(C9="Small",82,300))</f>
        <v>33</v>
      </c>
      <c r="G10" s="10" t="s">
        <v>216</v>
      </c>
      <c r="H10" s="10">
        <v>82</v>
      </c>
      <c r="I10" s="10" t="s">
        <v>217</v>
      </c>
      <c r="J10" s="10">
        <v>62</v>
      </c>
      <c r="L10" s="10" t="s">
        <v>140</v>
      </c>
      <c r="M10" s="10">
        <v>0.4</v>
      </c>
      <c r="N10" s="10">
        <v>0.45</v>
      </c>
      <c r="O10" s="10">
        <v>120</v>
      </c>
    </row>
    <row r="11" spans="2:15">
      <c r="B11" s="10" t="s">
        <v>211</v>
      </c>
      <c r="C11" s="10">
        <f>IF(C25=1.5,62,300)</f>
        <v>62</v>
      </c>
      <c r="G11" s="10" t="s">
        <v>218</v>
      </c>
      <c r="H11" s="10">
        <v>300</v>
      </c>
      <c r="I11" s="10" t="s">
        <v>217</v>
      </c>
      <c r="J11" s="10">
        <v>300</v>
      </c>
      <c r="L11" s="10" t="s">
        <v>219</v>
      </c>
      <c r="M11" s="10">
        <v>0.6</v>
      </c>
      <c r="N11" s="10">
        <v>0.7</v>
      </c>
      <c r="O11" s="10">
        <v>390</v>
      </c>
    </row>
    <row r="12" spans="2:15">
      <c r="B12" s="10" t="s">
        <v>68</v>
      </c>
      <c r="C12" s="10" t="str">
        <f>IF(C8="Auto standby","Auto","Ext")</f>
        <v>Ext</v>
      </c>
    </row>
    <row r="13" spans="2:15">
      <c r="B13" s="10" t="s">
        <v>145</v>
      </c>
      <c r="C13" s="10" t="str">
        <f>IF(C8="Auto standby",J25," (36kΩ)")</f>
        <v xml:space="preserve"> (36kΩ)</v>
      </c>
    </row>
    <row r="16" spans="2:15">
      <c r="B16" t="s">
        <v>220</v>
      </c>
    </row>
    <row r="17" spans="2:10">
      <c r="B17" s="10" t="s">
        <v>221</v>
      </c>
      <c r="C17" s="10">
        <f>'2. Transformer confirmation'!E5</f>
        <v>390</v>
      </c>
      <c r="D17" s="10" t="s">
        <v>10</v>
      </c>
    </row>
    <row r="18" spans="2:10">
      <c r="B18" s="10" t="s">
        <v>79</v>
      </c>
      <c r="C18" s="10">
        <f>'3. IS &amp; VW pin'!F6</f>
        <v>330</v>
      </c>
      <c r="D18" s="10" t="s">
        <v>64</v>
      </c>
    </row>
    <row r="19" spans="2:10">
      <c r="B19" s="10" t="s">
        <v>40</v>
      </c>
      <c r="C19" s="10">
        <f>'2. Transformer confirmation'!E26*1000</f>
        <v>33000</v>
      </c>
      <c r="D19" s="10" t="s">
        <v>64</v>
      </c>
    </row>
    <row r="20" spans="2:10">
      <c r="B20" s="10" t="s">
        <v>81</v>
      </c>
      <c r="C20" s="10">
        <f>'3. IS &amp; VW pin'!F8</f>
        <v>51</v>
      </c>
      <c r="D20" s="10" t="s">
        <v>82</v>
      </c>
    </row>
    <row r="21" spans="2:10">
      <c r="B21" s="10" t="s">
        <v>222</v>
      </c>
      <c r="C21" s="10">
        <f>'4. OLP &amp; Standby'!C9</f>
        <v>300</v>
      </c>
      <c r="D21" s="10" t="s">
        <v>62</v>
      </c>
    </row>
    <row r="23" spans="2:10">
      <c r="B23" t="s">
        <v>172</v>
      </c>
      <c r="F23" t="s">
        <v>223</v>
      </c>
    </row>
    <row r="25" spans="2:10">
      <c r="B25" t="s">
        <v>224</v>
      </c>
      <c r="C25">
        <f>IF(OR('4. OLP &amp; Standby'!C5="External standby",'4. OLP &amp; Standby'!C7="small"),1.5,3)</f>
        <v>1.5</v>
      </c>
      <c r="F25" t="s">
        <v>50</v>
      </c>
      <c r="G25" t="str">
        <f>'4. OLP &amp; Standby'!C15</f>
        <v>Small</v>
      </c>
      <c r="I25" t="s">
        <v>145</v>
      </c>
      <c r="J25">
        <f>VLOOKUP(G25,L9:O11,4,)</f>
        <v>36</v>
      </c>
    </row>
    <row r="26" spans="2:10">
      <c r="F26" t="s">
        <v>225</v>
      </c>
      <c r="G26">
        <f>VLOOKUP(G25,L9:N11,2,)</f>
        <v>0.3</v>
      </c>
      <c r="I26" t="s">
        <v>226</v>
      </c>
      <c r="J26">
        <f>VLOOKUP(G25,L9:N11,3,)</f>
        <v>0.35</v>
      </c>
    </row>
    <row r="27" spans="2:10">
      <c r="B27" t="s">
        <v>227</v>
      </c>
      <c r="C27">
        <f>C17*(C18+C19)/(C20*C18)*2/10*(C25*(C21+100)/C21)</f>
        <v>308.94117647058823</v>
      </c>
      <c r="D27" t="s">
        <v>20</v>
      </c>
    </row>
    <row r="28" spans="2:10">
      <c r="B28" t="s">
        <v>228</v>
      </c>
      <c r="C28">
        <v>0.95</v>
      </c>
      <c r="F28" t="s">
        <v>55</v>
      </c>
      <c r="G28">
        <f>C17*(C18+C19)/(C20*C18)*2/10*(G26*(C21+100)/C21)/4</f>
        <v>15.447058823529412</v>
      </c>
      <c r="J28">
        <f>C17*(C18+C19)/(C20*C18)*2/10*(J26*(C21+100)/C21)/4</f>
        <v>18.021568627450982</v>
      </c>
    </row>
    <row r="29" spans="2:10">
      <c r="B29" t="s">
        <v>229</v>
      </c>
      <c r="C29">
        <f>C27*C28</f>
        <v>293.49411764705883</v>
      </c>
      <c r="F29" t="s">
        <v>230</v>
      </c>
      <c r="G29">
        <v>0.9</v>
      </c>
      <c r="J29">
        <v>0.9</v>
      </c>
    </row>
    <row r="30" spans="2:10">
      <c r="F30" t="s">
        <v>229</v>
      </c>
      <c r="G30">
        <f>G28*G29</f>
        <v>13.902352941176471</v>
      </c>
      <c r="J30">
        <f>J28*J29</f>
        <v>16.219411764705885</v>
      </c>
    </row>
  </sheetData>
  <phoneticPr fontId="7"/>
  <pageMargins left="0.69930555555555596" right="0.69930555555555596" top="0.75" bottom="0.75" header="0.3" footer="0.3"/>
  <pageSetup paperSize="9"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B2:C6"/>
  <sheetViews>
    <sheetView workbookViewId="0"/>
  </sheetViews>
  <sheetFormatPr defaultColWidth="9" defaultRowHeight="13.5"/>
  <cols>
    <col min="2" max="2" width="36" customWidth="1"/>
    <col min="3" max="3" width="35.75" customWidth="1"/>
  </cols>
  <sheetData>
    <row r="2" spans="2:3" ht="161.25" customHeight="1">
      <c r="B2" s="58"/>
      <c r="C2" s="58"/>
    </row>
    <row r="6" spans="2:3"/>
  </sheetData>
  <phoneticPr fontId="7"/>
  <pageMargins left="0.69930555555555596" right="0.69930555555555596" top="0.75" bottom="0.75" header="0.3" footer="0.3"/>
  <pageSetup paperSize="9" orientation="portrait"/>
  <headerFooter alignWithMargins="0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4:F665"/>
  <sheetViews>
    <sheetView workbookViewId="0">
      <selection activeCell="L13" sqref="L13"/>
    </sheetView>
  </sheetViews>
  <sheetFormatPr defaultColWidth="9" defaultRowHeight="13.5"/>
  <sheetData>
    <row r="4" spans="2:6">
      <c r="B4" s="1" t="s">
        <v>231</v>
      </c>
      <c r="C4" t="s">
        <v>6</v>
      </c>
      <c r="D4" t="s">
        <v>5</v>
      </c>
      <c r="E4" t="s">
        <v>43</v>
      </c>
      <c r="F4" t="s">
        <v>9</v>
      </c>
    </row>
    <row r="5" spans="2:6">
      <c r="B5" s="1">
        <v>20</v>
      </c>
      <c r="C5" s="1">
        <f>'Vo確認(Vin(min))'!G30</f>
        <v>0.74507497436844361</v>
      </c>
      <c r="D5" s="1">
        <f>'Vo確認(Vin(typ))'!G30</f>
        <v>1.4983169600147712</v>
      </c>
      <c r="E5">
        <f>'Vo確認(Vin(max))'!G30</f>
        <v>1.5521199589895089</v>
      </c>
      <c r="F5">
        <f>'Vo確認(Vin(min))'!H30</f>
        <v>12</v>
      </c>
    </row>
    <row r="6" spans="2:6">
      <c r="B6" s="1">
        <v>20.5</v>
      </c>
      <c r="C6" s="1">
        <f>'Vo確認(Vin(min))'!G31</f>
        <v>0.82640970701351668</v>
      </c>
      <c r="D6" s="1">
        <f>'Vo確認(Vin(typ))'!G31</f>
        <v>1.6251991429410859</v>
      </c>
      <c r="E6">
        <f>'Vo確認(Vin(max))'!G31</f>
        <v>1.6822555312216263</v>
      </c>
      <c r="F6">
        <f>'Vo確認(Vin(min))'!H31</f>
        <v>12</v>
      </c>
    </row>
    <row r="7" spans="2:6">
      <c r="B7" s="1">
        <v>21</v>
      </c>
      <c r="C7" s="1">
        <f>'Vo確認(Vin(min))'!G32</f>
        <v>0.91131143939794079</v>
      </c>
      <c r="D7" s="1">
        <f>'Vo確認(Vin(typ))'!G32</f>
        <v>1.7576458454607877</v>
      </c>
      <c r="E7">
        <f>'Vo確認(Vin(max))'!G32</f>
        <v>1.8180983030367051</v>
      </c>
      <c r="F7">
        <f>'Vo確認(Vin(min))'!H32</f>
        <v>12</v>
      </c>
    </row>
    <row r="8" spans="2:6">
      <c r="B8" s="1">
        <v>21.5</v>
      </c>
      <c r="C8" s="1">
        <f>'Vo確認(Vin(min))'!G33</f>
        <v>0.99993411778952346</v>
      </c>
      <c r="D8" s="1">
        <f>'Vo確認(Vin(typ))'!G33</f>
        <v>1.8958972237516569</v>
      </c>
      <c r="E8">
        <f>'Vo確認(Vin(max))'!G33</f>
        <v>1.9598945884632375</v>
      </c>
      <c r="F8">
        <f>'Vo確認(Vin(min))'!H33</f>
        <v>12</v>
      </c>
    </row>
    <row r="9" spans="2:6">
      <c r="B9" s="1">
        <v>22</v>
      </c>
      <c r="C9" s="1">
        <f>'Vo確認(Vin(min))'!G34</f>
        <v>1.0924412621985611</v>
      </c>
      <c r="D9" s="1">
        <f>'Vo確認(Vin(typ))'!G34</f>
        <v>2.040208369029755</v>
      </c>
      <c r="E9">
        <f>'Vo確認(Vin(max))'!G34</f>
        <v>2.107906019517698</v>
      </c>
      <c r="F9">
        <f>'Vo確認(Vin(min))'!H34</f>
        <v>12</v>
      </c>
    </row>
    <row r="10" spans="2:6">
      <c r="B10" s="1">
        <v>22.5</v>
      </c>
      <c r="C10" s="1">
        <f>'Vo確認(Vin(min))'!G35</f>
        <v>1.1890065710647422</v>
      </c>
      <c r="D10" s="1">
        <f>'Vo確認(Vin(typ))'!G35</f>
        <v>2.1908502508609979</v>
      </c>
      <c r="E10">
        <f>'Vo確認(Vin(max))'!G35</f>
        <v>2.2624105137035877</v>
      </c>
      <c r="F10">
        <f>'Vo確認(Vin(min))'!H35</f>
        <v>12</v>
      </c>
    </row>
    <row r="11" spans="2:6">
      <c r="B11" s="1">
        <v>23</v>
      </c>
      <c r="C11" s="1">
        <f>'Vo確認(Vin(min))'!G36</f>
        <v>1.2898145608831895</v>
      </c>
      <c r="D11" s="1">
        <f>'Vo確認(Vin(typ))'!G36</f>
        <v>2.3481107149777753</v>
      </c>
      <c r="E11">
        <f>'Vo確認(Vin(max))'!G36</f>
        <v>2.4237032974131032</v>
      </c>
      <c r="F11">
        <f>'Vo確認(Vin(min))'!H36</f>
        <v>12</v>
      </c>
    </row>
    <row r="12" spans="2:6">
      <c r="B12" s="1">
        <v>23.5</v>
      </c>
      <c r="C12" s="1">
        <f>'Vo確認(Vin(min))'!G37</f>
        <v>1.3950612406632636</v>
      </c>
      <c r="D12" s="1">
        <f>'Vo確認(Vin(typ))'!G37</f>
        <v>2.5122955354346908</v>
      </c>
      <c r="E12">
        <f>'Vo確認(Vin(max))'!G37</f>
        <v>2.5920979850612214</v>
      </c>
      <c r="F12">
        <f>'Vo確認(Vin(min))'!H37</f>
        <v>12</v>
      </c>
    </row>
    <row r="13" spans="2:6">
      <c r="B13" s="1">
        <v>24</v>
      </c>
      <c r="C13" s="1">
        <f>'Vo確認(Vin(min))'!G38</f>
        <v>1.504954820411454</v>
      </c>
      <c r="D13" s="1">
        <f>'Vo確認(Vin(typ))'!G38</f>
        <v>2.6837295198418687</v>
      </c>
      <c r="E13">
        <f>'Vo確認(Vin(max))'!G38</f>
        <v>2.7679277126583264</v>
      </c>
      <c r="F13">
        <f>'Vo確認(Vin(min))'!H38</f>
        <v>12</v>
      </c>
    </row>
    <row r="14" spans="2:6">
      <c r="B14" s="1">
        <v>24.5</v>
      </c>
      <c r="C14" s="1">
        <f>'Vo確認(Vin(min))'!G39</f>
        <v>1.6197164519035323</v>
      </c>
      <c r="D14" s="1">
        <f>'Vo確認(Vin(typ))'!G39</f>
        <v>2.8627576649695108</v>
      </c>
      <c r="E14">
        <f>'Vo確認(Vin(max))'!G39</f>
        <v>2.951546323045652</v>
      </c>
      <c r="F14">
        <f>'Vo確認(Vin(min))'!H39</f>
        <v>12</v>
      </c>
    </row>
    <row r="15" spans="2:6">
      <c r="B15" s="1">
        <v>25</v>
      </c>
      <c r="C15" s="1">
        <f>'Vo確認(Vin(min))'!G40</f>
        <v>1.7395809988034729</v>
      </c>
      <c r="D15" s="1">
        <f>'Vo確認(Vin(typ))'!G40</f>
        <v>3.0497463581334179</v>
      </c>
      <c r="E15">
        <f>'Vo確認(Vin(max))'!G40</f>
        <v>3.1433295980855567</v>
      </c>
      <c r="F15">
        <f>'Vo確認(Vin(min))'!H40</f>
        <v>12</v>
      </c>
    </row>
    <row r="16" spans="2:6">
      <c r="B16" s="1">
        <v>25.5</v>
      </c>
      <c r="C16" s="1">
        <f>'Vo確認(Vin(min))'!G41</f>
        <v>1.864797831626559</v>
      </c>
      <c r="D16" s="1">
        <f>'Vo確認(Vin(typ))'!G41</f>
        <v>3.2450846173374321</v>
      </c>
      <c r="E16">
        <f>'Vo確認(Vin(max))'!G41</f>
        <v>3.3436765306024947</v>
      </c>
      <c r="F16">
        <f>'Vo確認(Vin(min))'!H41</f>
        <v>12</v>
      </c>
    </row>
    <row r="17" spans="2:6">
      <c r="B17" s="1">
        <v>26</v>
      </c>
      <c r="C17" s="1">
        <f>'Vo確認(Vin(min))'!G42</f>
        <v>1.9956316410437842</v>
      </c>
      <c r="D17" s="1">
        <f>'Vo確認(Vin(typ))'!G42</f>
        <v>3.4491853600283036</v>
      </c>
      <c r="E17">
        <f>'Vo確認(Vin(max))'!G42</f>
        <v>3.5530106256700544</v>
      </c>
      <c r="F17">
        <f>'Vo確認(Vin(min))'!H42</f>
        <v>12</v>
      </c>
    </row>
    <row r="18" spans="2:6">
      <c r="B18" s="1">
        <v>26.5</v>
      </c>
      <c r="C18" s="1">
        <f>'Vo確認(Vin(min))'!G43</f>
        <v>2.1323632604763172</v>
      </c>
      <c r="D18" s="1">
        <f>'Vo確認(Vin(typ))'!G43</f>
        <v>3.6624866863430552</v>
      </c>
      <c r="E18">
        <f>'Vo確認(Vin(max))'!G43</f>
        <v>3.7717812167621072</v>
      </c>
      <c r="F18">
        <f>'Vo確認(Vin(min))'!H43</f>
        <v>12</v>
      </c>
    </row>
    <row r="19" spans="2:6">
      <c r="B19" s="1">
        <v>27</v>
      </c>
      <c r="C19" s="1">
        <f>'Vo確認(Vin(min))'!G44</f>
        <v>2.2752904857005123</v>
      </c>
      <c r="D19" s="1">
        <f>'Vo確認(Vin(typ))'!G44</f>
        <v>3.8854531576927998</v>
      </c>
      <c r="E19">
        <f>'Vo確認(Vin(max))'!G44</f>
        <v>4.0004647771208202</v>
      </c>
      <c r="F19">
        <f>'Vo確認(Vin(min))'!H44</f>
        <v>12</v>
      </c>
    </row>
    <row r="20" spans="2:6">
      <c r="B20" s="1">
        <v>27.5</v>
      </c>
      <c r="C20" s="1">
        <f>'Vo確認(Vin(min))'!G45</f>
        <v>2.4247288751141842</v>
      </c>
      <c r="D20" s="1">
        <f>'Vo確認(Vin(typ))'!G45</f>
        <v>4.1185770451781281</v>
      </c>
      <c r="E20">
        <f>'Vo確認(Vin(max))'!G45</f>
        <v>4.2395662001826953</v>
      </c>
      <c r="F20">
        <f>'Vo確認(Vin(min))'!H45</f>
        <v>12</v>
      </c>
    </row>
    <row r="21" spans="2:6">
      <c r="B21" s="1">
        <v>28</v>
      </c>
      <c r="C21" s="1">
        <f>'Vo確認(Vin(min))'!G46</f>
        <v>2.5810125092083882</v>
      </c>
      <c r="D21" s="1">
        <f>'Vo確認(Vin(typ))'!G46</f>
        <v>4.3623795143650854</v>
      </c>
      <c r="E21">
        <f>'Vo確認(Vin(max))'!G46</f>
        <v>4.4896200147334211</v>
      </c>
      <c r="F21">
        <f>'Vo確認(Vin(min))'!H46</f>
        <v>12</v>
      </c>
    </row>
    <row r="22" spans="2:6">
      <c r="B22" s="1">
        <v>28.5</v>
      </c>
      <c r="C22" s="1">
        <f>'Vo確認(Vin(min))'!G47</f>
        <v>2.744494681409317</v>
      </c>
      <c r="D22" s="1">
        <f>'Vo確認(Vin(typ))'!G47</f>
        <v>4.6174117029985347</v>
      </c>
      <c r="E22">
        <f>'Vo確認(Vin(max))'!G47</f>
        <v>4.7511914902549073</v>
      </c>
      <c r="F22">
        <f>'Vo確認(Vin(min))'!H47</f>
        <v>12</v>
      </c>
    </row>
    <row r="23" spans="2:6">
      <c r="B23" s="1">
        <v>29</v>
      </c>
      <c r="C23" s="1">
        <f>'Vo確認(Vin(min))'!G48</f>
        <v>2.9155484845197437</v>
      </c>
      <c r="D23" s="1">
        <f>'Vo確認(Vin(typ))'!G48</f>
        <v>4.8842556358508009</v>
      </c>
      <c r="E23">
        <f>'Vo確認(Vin(max))'!G48</f>
        <v>5.0248775752315904</v>
      </c>
      <c r="F23">
        <f>'Vo確認(Vin(min))'!H48</f>
        <v>12</v>
      </c>
    </row>
    <row r="24" spans="2:6">
      <c r="B24" s="1">
        <v>29.5</v>
      </c>
      <c r="C24" s="1">
        <f>'Vo確認(Vin(min))'!G49</f>
        <v>3.0945672471633108</v>
      </c>
      <c r="D24" s="1">
        <f>'Vo確認(Vin(typ))'!G49</f>
        <v>5.1635249055747652</v>
      </c>
      <c r="E24">
        <f>'Vo確認(Vin(max))'!G49</f>
        <v>5.3113075954612983</v>
      </c>
      <c r="F24">
        <f>'Vo確認(Vin(min))'!H49</f>
        <v>12</v>
      </c>
    </row>
    <row r="25" spans="2:6">
      <c r="B25" s="1">
        <v>30</v>
      </c>
      <c r="C25" s="1">
        <f>'Vo確認(Vin(min))'!G50</f>
        <v>3.281964762525349</v>
      </c>
      <c r="D25" s="1">
        <f>'Vo確認(Vin(typ))'!G50</f>
        <v>5.4558650295395443</v>
      </c>
      <c r="E25">
        <f>'Vo確認(Vin(max))'!G50</f>
        <v>5.6111436200405587</v>
      </c>
      <c r="F25">
        <f>'Vo確認(Vin(min))'!H50</f>
        <v>12</v>
      </c>
    </row>
    <row r="26" spans="2:6">
      <c r="B26" s="1">
        <v>30.5</v>
      </c>
      <c r="C26" s="1">
        <f>'Vo確認(Vin(min))'!G51</f>
        <v>3.4781752368377519</v>
      </c>
      <c r="D26" s="1">
        <f>'Vo確認(Vin(typ))'!G51</f>
        <v>5.7619533694668936</v>
      </c>
      <c r="E26">
        <f>'Vo確認(Vin(max))'!G51</f>
        <v>5.9250803789404038</v>
      </c>
      <c r="F26">
        <f>'Vo確認(Vin(min))'!H51</f>
        <v>12</v>
      </c>
    </row>
    <row r="27" spans="2:6">
      <c r="B27" s="1">
        <v>31</v>
      </c>
      <c r="C27" s="1">
        <f>'Vo確認(Vin(min))'!G52</f>
        <v>3.6836528669618187</v>
      </c>
      <c r="D27" s="1">
        <f>'Vo確認(Vin(typ))'!G52</f>
        <v>6.0824984724604372</v>
      </c>
      <c r="E27">
        <f>'Vo確認(Vin(max))'!G52</f>
        <v>6.2538445871389099</v>
      </c>
      <c r="F27">
        <f>'Vo確認(Vin(min))'!H52</f>
        <v>12</v>
      </c>
    </row>
    <row r="28" spans="2:6">
      <c r="B28" s="1">
        <v>31.5</v>
      </c>
      <c r="C28" s="1">
        <f>'Vo確認(Vin(min))'!G53</f>
        <v>3.8988709345221388</v>
      </c>
      <c r="D28" s="1">
        <f>'Vo確認(Vin(typ))'!G53</f>
        <v>6.4182386578545376</v>
      </c>
      <c r="E28">
        <f>'Vo確認(Vin(max))'!G53</f>
        <v>6.5981934952354226</v>
      </c>
      <c r="F28">
        <f>'Vo確認(Vin(min))'!H53</f>
        <v>12</v>
      </c>
    </row>
    <row r="29" spans="2:6">
      <c r="B29" s="1">
        <v>32</v>
      </c>
      <c r="C29" s="1">
        <f>'Vo確認(Vin(min))'!G54</f>
        <v>4.1243202777495958</v>
      </c>
      <c r="D29" s="1">
        <f>'Vo確認(Vin(typ))'!G54</f>
        <v>6.7699396332893693</v>
      </c>
      <c r="E29">
        <f>'Vo確認(Vin(max))'!G54</f>
        <v>6.9589124443993535</v>
      </c>
      <c r="F29">
        <f>'Vo確認(Vin(min))'!H54</f>
        <v>12</v>
      </c>
    </row>
    <row r="30" spans="2:6">
      <c r="B30" s="1">
        <v>32.5</v>
      </c>
      <c r="C30" s="1">
        <f>'Vo確認(Vin(min))'!G55</f>
        <v>4.360506970930448</v>
      </c>
      <c r="D30" s="1">
        <f>'Vo確認(Vin(typ))'!G55</f>
        <v>7.1383908746514999</v>
      </c>
      <c r="E30">
        <f>'Vo確認(Vin(max))'!G55</f>
        <v>7.3368111534887168</v>
      </c>
      <c r="F30">
        <f>'Vo確認(Vin(min))'!H55</f>
        <v>12</v>
      </c>
    </row>
    <row r="31" spans="2:6">
      <c r="B31" s="1">
        <v>33</v>
      </c>
      <c r="C31" s="1">
        <f>'Vo確認(Vin(min))'!G56</f>
        <v>4.6079490046429026</v>
      </c>
      <c r="D31" s="1">
        <f>'Vo確認(Vin(typ))'!G56</f>
        <v>7.5244004472429289</v>
      </c>
      <c r="E31">
        <f>'Vo確認(Vin(max))'!G56</f>
        <v>7.7327184074286439</v>
      </c>
      <c r="F31">
        <f>'Vo確認(Vin(min))'!H56</f>
        <v>12</v>
      </c>
    </row>
    <row r="32" spans="2:6">
      <c r="B32" s="1">
        <v>33.5</v>
      </c>
      <c r="C32" s="1">
        <f>'Vo確認(Vin(min))'!G57</f>
        <v>4.867171717501674</v>
      </c>
      <c r="D32" s="1">
        <f>'Vo確認(Vin(typ))'!G57</f>
        <v>7.928787879302611</v>
      </c>
      <c r="E32">
        <f>'Vo確認(Vin(max))'!G57</f>
        <v>8.1474747480026775</v>
      </c>
      <c r="F32">
        <f>'Vo確認(Vin(min))'!H57</f>
        <v>12</v>
      </c>
    </row>
    <row r="33" spans="2:6">
      <c r="B33" s="1">
        <v>34</v>
      </c>
      <c r="C33" s="1">
        <f>'Vo確認(Vin(min))'!G58</f>
        <v>5.1387016820023943</v>
      </c>
      <c r="D33" s="1">
        <f>'Vo確認(Vin(typ))'!G58</f>
        <v>8.3523746239237351</v>
      </c>
      <c r="E33">
        <f>'Vo確認(Vin(max))'!G58</f>
        <v>8.5819226912038307</v>
      </c>
      <c r="F33">
        <f>'Vo確認(Vin(min))'!H58</f>
        <v>12</v>
      </c>
    </row>
    <row r="34" spans="2:6">
      <c r="B34" s="1">
        <v>34.5</v>
      </c>
      <c r="C34" s="1">
        <f>'Vo確認(Vin(min))'!G59</f>
        <v>5.4230586939630134</v>
      </c>
      <c r="D34" s="1">
        <f>'Vo確認(Vin(typ))'!G59</f>
        <v>8.7959715625823005</v>
      </c>
      <c r="E34">
        <f>'Vo確認(Vin(max))'!G59</f>
        <v>9.0368939103408206</v>
      </c>
      <c r="F34">
        <f>'Vo確認(Vin(min))'!H59</f>
        <v>12</v>
      </c>
    </row>
    <row r="35" spans="2:6">
      <c r="B35" s="1">
        <v>35</v>
      </c>
      <c r="C35" s="1">
        <f>'Vo確認(Vin(min))'!G60</f>
        <v>5.7207454586887314</v>
      </c>
      <c r="D35" s="1">
        <f>'Vo確認(Vin(typ))'!G60</f>
        <v>9.2603629155544223</v>
      </c>
      <c r="E35">
        <f>'Vo確認(Vin(max))'!G60</f>
        <v>9.5131927339019704</v>
      </c>
      <c r="F35">
        <f>'Vo確認(Vin(min))'!H60</f>
        <v>12</v>
      </c>
    </row>
    <row r="36" spans="2:6">
      <c r="B36" s="1">
        <v>35.5</v>
      </c>
      <c r="C36" s="1">
        <f>'Vo確認(Vin(min))'!G61</f>
        <v>6.0322345105216915</v>
      </c>
      <c r="D36" s="1">
        <f>'Vo確認(Vin(typ))'!G61</f>
        <v>9.7462858364138381</v>
      </c>
      <c r="E36">
        <f>'Vo確認(Vin(max))'!G61</f>
        <v>10.011575216834707</v>
      </c>
      <c r="F36">
        <f>'Vo確認(Vin(min))'!H61</f>
        <v>12</v>
      </c>
    </row>
    <row r="37" spans="2:6">
      <c r="B37" s="1">
        <v>36</v>
      </c>
      <c r="C37" s="1">
        <f>'Vo確認(Vin(min))'!G62</f>
        <v>6.3579518512202897</v>
      </c>
      <c r="D37" s="1">
        <f>'Vo確認(Vin(typ))'!G62</f>
        <v>10.25440488790365</v>
      </c>
      <c r="E37">
        <f>'Vo確認(Vin(max))'!G62</f>
        <v>10.532722961952462</v>
      </c>
      <c r="F37">
        <f>'Vo確認(Vin(min))'!H62</f>
        <v>12</v>
      </c>
    </row>
    <row r="38" spans="2:6">
      <c r="B38" s="1">
        <v>36.5</v>
      </c>
      <c r="C38" s="1">
        <f>'Vo確認(Vin(min))'!G63</f>
        <v>6.6982567549993393</v>
      </c>
      <c r="D38" s="1">
        <f>'Vo確認(Vin(typ))'!G63</f>
        <v>10.785280537798968</v>
      </c>
      <c r="E38">
        <f>'Vo確認(Vin(max))'!G63</f>
        <v>11.077210807998942</v>
      </c>
      <c r="F38">
        <f>'Vo確認(Vin(min))'!H63</f>
        <v>12</v>
      </c>
    </row>
    <row r="39" spans="2:6">
      <c r="B39" s="1">
        <v>37</v>
      </c>
      <c r="C39" s="1">
        <f>'Vo確認(Vin(min))'!G64</f>
        <v>7.0534171764282281</v>
      </c>
      <c r="D39" s="1">
        <f>'Vo確認(Vin(typ))'!G64</f>
        <v>11.339330795228037</v>
      </c>
      <c r="E39">
        <f>'Vo確認(Vin(max))'!G64</f>
        <v>11.645467482285165</v>
      </c>
      <c r="F39">
        <f>'Vo確認(Vin(min))'!H64</f>
        <v>12</v>
      </c>
    </row>
    <row r="40" spans="2:6">
      <c r="B40" s="1">
        <v>37.5</v>
      </c>
      <c r="C40" s="1">
        <f>'Vo確認(Vin(min))'!G65</f>
        <v>7.4235802292196293</v>
      </c>
      <c r="D40" s="1">
        <f>'Vo確認(Vin(typ))'!G65</f>
        <v>11.91678515758262</v>
      </c>
      <c r="E40">
        <f>'Vo確認(Vin(max))'!G65</f>
        <v>12.237728366751407</v>
      </c>
      <c r="F40">
        <f>'Vo確認(Vin(min))'!H65</f>
        <v>12</v>
      </c>
    </row>
    <row r="41" spans="2:6">
      <c r="B41" s="1">
        <v>38</v>
      </c>
      <c r="C41" s="1">
        <f>'Vo確認(Vin(min))'!G66</f>
        <v>7.8087373028303908</v>
      </c>
      <c r="D41" s="1">
        <f>'Vo確認(Vin(typ))'!G66</f>
        <v>12.51763019241541</v>
      </c>
      <c r="E41">
        <f>'Vo確認(Vin(max))'!G66</f>
        <v>12.853979684528626</v>
      </c>
      <c r="F41">
        <f>'Vo確認(Vin(min))'!H66</f>
        <v>12</v>
      </c>
    </row>
    <row r="42" spans="2:6">
      <c r="B42" s="1">
        <v>38.5</v>
      </c>
      <c r="C42" s="1">
        <f>'Vo確認(Vin(min))'!G67</f>
        <v>8.2086835799190752</v>
      </c>
      <c r="D42" s="1">
        <f>'Vo確認(Vin(typ))'!G67</f>
        <v>13.141546384673756</v>
      </c>
      <c r="E42">
        <f>'Vo確認(Vin(max))'!G67</f>
        <v>13.493893727870519</v>
      </c>
      <c r="F42">
        <f>'Vo確認(Vin(min))'!H67</f>
        <v>12</v>
      </c>
    </row>
    <row r="43" spans="2:6">
      <c r="B43" s="1">
        <v>39</v>
      </c>
      <c r="C43" s="1">
        <f>'Vo確認(Vin(min))'!G68</f>
        <v>8.6229720472533007</v>
      </c>
      <c r="D43" s="1">
        <f>'Vo確認(Vin(typ))'!G68</f>
        <v>13.78783639371515</v>
      </c>
      <c r="E43">
        <f>'Vo確認(Vin(max))'!G68</f>
        <v>14.156755275605281</v>
      </c>
      <c r="F43">
        <f>'Vo確認(Vin(min))'!H68</f>
        <v>12</v>
      </c>
    </row>
    <row r="44" spans="2:6">
      <c r="B44" s="1">
        <v>39.5</v>
      </c>
      <c r="C44" s="1">
        <f>'Vo確認(Vin(min))'!G69</f>
        <v>9.0508625952428066</v>
      </c>
      <c r="D44" s="1">
        <f>'Vo確認(Vin(typ))'!G69</f>
        <v>14.455345648578776</v>
      </c>
      <c r="E44">
        <f>'Vo確認(Vin(max))'!G69</f>
        <v>14.841380152388489</v>
      </c>
      <c r="F44">
        <f>'Vo確認(Vin(min))'!H69</f>
        <v>12</v>
      </c>
    </row>
    <row r="45" spans="2:6">
      <c r="B45" s="1">
        <v>40</v>
      </c>
      <c r="C45" s="1">
        <f>'Vo確認(Vin(min))'!G70</f>
        <v>9.4912675140821605</v>
      </c>
      <c r="D45" s="1">
        <f>'Vo確認(Vin(typ))'!G70</f>
        <v>15.142377321968171</v>
      </c>
      <c r="E45">
        <f>'Vo確認(Vin(max))'!G70</f>
        <v>15.546028022531457</v>
      </c>
      <c r="F45">
        <f>'Vo確認(Vin(min))'!H70</f>
        <v>12</v>
      </c>
    </row>
    <row r="46" spans="2:6">
      <c r="B46" s="1">
        <v>40.5</v>
      </c>
      <c r="C46" s="1">
        <f>'Vo確認(Vin(min))'!G71</f>
        <v>9.9426956418361296</v>
      </c>
      <c r="D46" s="1">
        <f>'Vo確認(Vin(typ))'!G71</f>
        <v>15.846605201264362</v>
      </c>
      <c r="E46">
        <f>'Vo確認(Vin(max))'!G71</f>
        <v>16.268313026937804</v>
      </c>
      <c r="F46">
        <f>'Vo確認(Vin(min))'!H71</f>
        <v>12</v>
      </c>
    </row>
    <row r="47" spans="2:6">
      <c r="B47" s="1">
        <v>41</v>
      </c>
      <c r="C47" s="1">
        <f>'Vo確認(Vin(min))'!G72</f>
        <v>10.403198596921673</v>
      </c>
      <c r="D47" s="1">
        <f>'Vo確認(Vin(typ))'!G72</f>
        <v>16.564989811197808</v>
      </c>
      <c r="E47">
        <f>'Vo確認(Vin(max))'!G72</f>
        <v>17.005117755074675</v>
      </c>
      <c r="F47">
        <f>'Vo確認(Vin(min))'!H72</f>
        <v>12</v>
      </c>
    </row>
    <row r="48" spans="2:6">
      <c r="B48" s="1">
        <v>41.5</v>
      </c>
      <c r="C48" s="1">
        <f>'Vo確認(Vin(min))'!G73</f>
        <v>10.870323878521683</v>
      </c>
      <c r="D48" s="1">
        <f>'Vo確認(Vin(typ))'!G73</f>
        <v>17.293705250493826</v>
      </c>
      <c r="E48">
        <f>'Vo確認(Vin(max))'!G73</f>
        <v>17.752518205634694</v>
      </c>
      <c r="F48">
        <f>'Vo確認(Vin(min))'!H73</f>
        <v>12</v>
      </c>
    </row>
    <row r="49" spans="2:6">
      <c r="B49" s="1">
        <v>42</v>
      </c>
      <c r="C49" s="1">
        <f>'Vo確認(Vin(min))'!G74</f>
        <v>11.341081011370001</v>
      </c>
      <c r="D49" s="1">
        <f>'Vo確認(Vin(typ))'!G74</f>
        <v>18.0280863777372</v>
      </c>
      <c r="E49">
        <f>'Vo確認(Vin(max))'!G74</f>
        <v>18.505729618192003</v>
      </c>
      <c r="F49">
        <f>'Vo確認(Vin(min))'!H74</f>
        <v>12</v>
      </c>
    </row>
    <row r="50" spans="2:6">
      <c r="B50" s="1">
        <v>42.5</v>
      </c>
      <c r="C50" s="1">
        <f>'Vo確認(Vin(min))'!G75</f>
        <v>11.811928115524262</v>
      </c>
      <c r="D50" s="1">
        <f>'Vo確認(Vin(typ))'!G75</f>
        <v>18.762607860217848</v>
      </c>
      <c r="E50">
        <f>'Vo確認(Vin(max))'!G75</f>
        <v>19.259084984838818</v>
      </c>
      <c r="F50">
        <f>'Vo確認(Vin(min))'!H75</f>
        <v>12</v>
      </c>
    </row>
    <row r="51" spans="2:6">
      <c r="B51" s="1">
        <v>43</v>
      </c>
      <c r="C51" s="1">
        <f>'Vo確認(Vin(min))'!G76</f>
        <v>12.278786961074703</v>
      </c>
      <c r="D51" s="1">
        <f>'Vo確認(Vin(typ))'!G76</f>
        <v>19.490907659276534</v>
      </c>
      <c r="E51">
        <f>'Vo確認(Vin(max))'!G76</f>
        <v>20.006059137719522</v>
      </c>
      <c r="F51">
        <f>'Vo確認(Vin(min))'!H76</f>
        <v>12</v>
      </c>
    </row>
    <row r="52" spans="2:6">
      <c r="B52" s="1">
        <v>43.5</v>
      </c>
      <c r="C52" s="1">
        <f>'Vo確認(Vin(min))'!G77</f>
        <v>12.737094304757687</v>
      </c>
      <c r="D52" s="1">
        <f>'Vo確認(Vin(typ))'!G77</f>
        <v>20.205867115421992</v>
      </c>
      <c r="E52">
        <f>'Vo確認(Vin(max))'!G77</f>
        <v>20.739350887612297</v>
      </c>
      <c r="F52">
        <f>'Vo確認(Vin(min))'!H77</f>
        <v>12</v>
      </c>
    </row>
    <row r="53" spans="2:6">
      <c r="B53" s="1">
        <v>44</v>
      </c>
      <c r="C53" s="1">
        <f>'Vo確認(Vin(min))'!G78</f>
        <v>13.181895673610731</v>
      </c>
      <c r="D53" s="1">
        <f>'Vo確認(Vin(typ))'!G78</f>
        <v>20.899757250832735</v>
      </c>
      <c r="E53">
        <f>'Vo確認(Vin(max))'!G78</f>
        <v>21.451033077777165</v>
      </c>
      <c r="F53">
        <f>'Vo確認(Vin(min))'!H78</f>
        <v>12</v>
      </c>
    </row>
    <row r="54" spans="2:6">
      <c r="B54" s="1">
        <v>44.5</v>
      </c>
      <c r="C54" s="1">
        <f>'Vo確認(Vin(min))'!G79</f>
        <v>13.607984452417629</v>
      </c>
      <c r="D54" s="1">
        <f>'Vo確認(Vin(typ))'!G79</f>
        <v>21.564455745771497</v>
      </c>
      <c r="E54">
        <f>'Vo確認(Vin(max))'!G79</f>
        <v>22.132775123868203</v>
      </c>
      <c r="F54">
        <f>'Vo確認(Vin(min))'!H79</f>
        <v>12</v>
      </c>
    </row>
    <row r="55" spans="2:6">
      <c r="B55" s="1">
        <v>45</v>
      </c>
      <c r="C55" s="1">
        <f>'Vo確認(Vin(min))'!G80</f>
        <v>14.010084126553823</v>
      </c>
      <c r="D55" s="1">
        <f>'Vo確認(Vin(typ))'!G80</f>
        <v>22.191731237423962</v>
      </c>
      <c r="E55">
        <f>'Vo確認(Vin(max))'!G80</f>
        <v>22.776134602486113</v>
      </c>
      <c r="F55">
        <f>'Vo確認(Vin(min))'!H80</f>
        <v>12</v>
      </c>
    </row>
    <row r="56" spans="2:6">
      <c r="B56" s="1">
        <v>45.5</v>
      </c>
      <c r="C56" s="1">
        <f>'Vo確認(Vin(min))'!G81</f>
        <v>14.383065258439006</v>
      </c>
      <c r="D56" s="1">
        <f>'Vo確認(Vin(typ))'!G81</f>
        <v>22.773581803164848</v>
      </c>
      <c r="E56">
        <f>'Vo確認(Vin(max))'!G81</f>
        <v>23.372904413502408</v>
      </c>
      <c r="F56">
        <f>'Vo確認(Vin(min))'!H81</f>
        <v>12</v>
      </c>
    </row>
    <row r="57" spans="2:6">
      <c r="B57" s="1">
        <v>46</v>
      </c>
      <c r="C57" s="1">
        <f>'Vo確認(Vin(min))'!G82</f>
        <v>14.722182185609666</v>
      </c>
      <c r="D57" s="1">
        <f>'Vo確認(Vin(typ))'!G82</f>
        <v>23.302604209551081</v>
      </c>
      <c r="E57">
        <f>'Vo確認(Vin(max))'!G82</f>
        <v>23.915491496975466</v>
      </c>
      <c r="F57">
        <f>'Vo確認(Vin(min))'!H82</f>
        <v>12</v>
      </c>
    </row>
    <row r="58" spans="2:6">
      <c r="B58" s="1">
        <v>46.5</v>
      </c>
      <c r="C58" s="1">
        <f>'Vo確認(Vin(min))'!G83</f>
        <v>15.023308899180787</v>
      </c>
      <c r="D58" s="1">
        <f>'Vo確認(Vin(typ))'!G83</f>
        <v>23.772361882722027</v>
      </c>
      <c r="E58">
        <f>'Vo確認(Vin(max))'!G83</f>
        <v>24.397294238689259</v>
      </c>
      <c r="F58">
        <f>'Vo確認(Vin(min))'!H83</f>
        <v>12</v>
      </c>
    </row>
    <row r="59" spans="2:6">
      <c r="B59" s="1">
        <v>47</v>
      </c>
      <c r="C59" s="1">
        <f>'Vo確認(Vin(min))'!G84</f>
        <v>15.28315058959002</v>
      </c>
      <c r="D59" s="1">
        <f>'Vo確認(Vin(typ))'!G84</f>
        <v>24.177714919760433</v>
      </c>
      <c r="E59">
        <f>'Vo確認(Vin(max))'!G84</f>
        <v>24.813040943344031</v>
      </c>
      <c r="F59">
        <f>'Vo確認(Vin(min))'!H84</f>
        <v>12</v>
      </c>
    </row>
    <row r="60" spans="2:6">
      <c r="B60" s="1">
        <v>47.5</v>
      </c>
      <c r="C60" s="1">
        <f>'Vo確認(Vin(min))'!G85</f>
        <v>15.499408083132179</v>
      </c>
      <c r="D60" s="1">
        <f>'Vo確認(Vin(typ))'!G85</f>
        <v>24.515076609686194</v>
      </c>
      <c r="E60">
        <f>'Vo確認(Vin(max))'!G85</f>
        <v>25.159052933011484</v>
      </c>
      <c r="F60">
        <f>'Vo確認(Vin(min))'!H85</f>
        <v>12</v>
      </c>
    </row>
    <row r="61" spans="2:6">
      <c r="B61" s="1">
        <v>48</v>
      </c>
      <c r="C61" s="1">
        <f>'Vo確認(Vin(min))'!G86</f>
        <v>15.670877183839798</v>
      </c>
      <c r="D61" s="1">
        <f>'Vo確認(Vin(typ))'!G86</f>
        <v>24.782568406790084</v>
      </c>
      <c r="E61">
        <f>'Vo確認(Vin(max))'!G86</f>
        <v>25.433403494143679</v>
      </c>
      <c r="F61">
        <f>'Vo確認(Vin(min))'!H86</f>
        <v>12</v>
      </c>
    </row>
    <row r="62" spans="2:6">
      <c r="B62" s="1">
        <v>48.5</v>
      </c>
      <c r="C62" s="1">
        <f>'Vo確認(Vin(min))'!G87</f>
        <v>15.797473076241248</v>
      </c>
      <c r="D62" s="1">
        <f>'Vo確認(Vin(typ))'!G87</f>
        <v>24.980057998936349</v>
      </c>
      <c r="E62">
        <f>'Vo確認(Vin(max))'!G87</f>
        <v>25.635956921985997</v>
      </c>
      <c r="F62">
        <f>'Vo確認(Vin(min))'!H87</f>
        <v>12</v>
      </c>
    </row>
    <row r="63" spans="2:6">
      <c r="B63" s="1">
        <v>49</v>
      </c>
      <c r="C63" s="1">
        <f>'Vo確認(Vin(min))'!G88</f>
        <v>15.880179800153067</v>
      </c>
      <c r="D63" s="1">
        <f>'Vo確認(Vin(typ))'!G88</f>
        <v>25.109080488238781</v>
      </c>
      <c r="E63">
        <f>'Vo確認(Vin(max))'!G88</f>
        <v>25.768287680244903</v>
      </c>
      <c r="F63">
        <f>'Vo確認(Vin(min))'!H88</f>
        <v>12</v>
      </c>
    </row>
    <row r="64" spans="2:6">
      <c r="B64" s="1">
        <v>49.5</v>
      </c>
      <c r="C64" s="1">
        <f>'Vo確認(Vin(min))'!G89</f>
        <v>15.92093428755352</v>
      </c>
      <c r="D64" s="1">
        <f>'Vo確認(Vin(typ))'!G89</f>
        <v>25.172657488583493</v>
      </c>
      <c r="E64">
        <f>'Vo確認(Vin(max))'!G89</f>
        <v>25.833494860085629</v>
      </c>
      <c r="F64">
        <f>'Vo確認(Vin(min))'!H89</f>
        <v>12</v>
      </c>
    </row>
    <row r="65" spans="2:6">
      <c r="B65" s="1">
        <v>50</v>
      </c>
      <c r="C65" s="1">
        <f>'Vo確認(Vin(min))'!G90</f>
        <v>15.922461650522328</v>
      </c>
      <c r="D65" s="1">
        <f>'Vo確認(Vin(typ))'!G90</f>
        <v>25.175040174814828</v>
      </c>
      <c r="E65">
        <f>'Vo確認(Vin(max))'!G90</f>
        <v>25.835938640835721</v>
      </c>
      <c r="F65">
        <f>'Vo確認(Vin(min))'!H90</f>
        <v>12</v>
      </c>
    </row>
    <row r="66" spans="2:6">
      <c r="B66" s="1">
        <v>50.5</v>
      </c>
      <c r="C66" s="1">
        <f>'Vo確認(Vin(min))'!G91</f>
        <v>15.888082158736639</v>
      </c>
      <c r="D66" s="1">
        <f>'Vo確認(Vin(typ))'!G91</f>
        <v>25.121408167629156</v>
      </c>
      <c r="E66">
        <f>'Vo確認(Vin(max))'!G91</f>
        <v>25.780931453978621</v>
      </c>
      <c r="F66">
        <f>'Vo確認(Vin(min))'!H91</f>
        <v>12</v>
      </c>
    </row>
    <row r="67" spans="2:6">
      <c r="B67" s="1">
        <v>51</v>
      </c>
      <c r="C67" s="1">
        <f>'Vo確認(Vin(min))'!G92</f>
        <v>15.821510448444366</v>
      </c>
      <c r="D67" s="1">
        <f>'Vo確認(Vin(typ))'!G92</f>
        <v>25.017556299573211</v>
      </c>
      <c r="E67">
        <f>'Vo確認(Vin(max))'!G92</f>
        <v>25.674416717510983</v>
      </c>
      <c r="F67">
        <f>'Vo確認(Vin(min))'!H92</f>
        <v>12</v>
      </c>
    </row>
    <row r="68" spans="2:6">
      <c r="B68" s="1">
        <v>51.5</v>
      </c>
      <c r="C68" s="1">
        <f>'Vo確認(Vin(min))'!G93</f>
        <v>15.726664623494811</v>
      </c>
      <c r="D68" s="1">
        <f>'Vo確認(Vin(typ))'!G93</f>
        <v>24.869596812651899</v>
      </c>
      <c r="E68">
        <f>'Vo確認(Vin(max))'!G93</f>
        <v>25.522663397591693</v>
      </c>
      <c r="F68">
        <f>'Vo確認(Vin(min))'!H93</f>
        <v>12</v>
      </c>
    </row>
    <row r="69" spans="2:6">
      <c r="B69" s="1">
        <v>52</v>
      </c>
      <c r="C69" s="1">
        <f>'Vo確認(Vin(min))'!G94</f>
        <v>15.607498204041553</v>
      </c>
      <c r="D69" s="1">
        <f>'Vo確認(Vin(typ))'!G94</f>
        <v>24.683697198304824</v>
      </c>
      <c r="E69">
        <f>'Vo確認(Vin(max))'!G94</f>
        <v>25.331997126466483</v>
      </c>
      <c r="F69">
        <f>'Vo確認(Vin(min))'!H94</f>
        <v>12</v>
      </c>
    </row>
    <row r="70" spans="2:6">
      <c r="B70" s="1">
        <v>52.5</v>
      </c>
      <c r="C70" s="1">
        <f>'Vo確認(Vin(min))'!G95</f>
        <v>15.467862593524904</v>
      </c>
      <c r="D70" s="1">
        <f>'Vo確認(Vin(typ))'!G95</f>
        <v>24.465865645898848</v>
      </c>
      <c r="E70">
        <f>'Vo確認(Vin(max))'!G95</f>
        <v>25.108580149639842</v>
      </c>
      <c r="F70">
        <f>'Vo確認(Vin(min))'!H95</f>
        <v>12</v>
      </c>
    </row>
    <row r="71" spans="2:6">
      <c r="B71" s="1">
        <v>53</v>
      </c>
      <c r="C71" s="1">
        <f>'Vo確認(Vin(min))'!G96</f>
        <v>15.311402874791172</v>
      </c>
      <c r="D71" s="1">
        <f>'Vo確認(Vin(typ))'!G96</f>
        <v>24.221788484674228</v>
      </c>
      <c r="E71">
        <f>'Vo確認(Vin(max))'!G96</f>
        <v>24.858244599665873</v>
      </c>
      <c r="F71">
        <f>'Vo確認(Vin(min))'!H96</f>
        <v>12</v>
      </c>
    </row>
    <row r="72" spans="2:6">
      <c r="B72" s="1">
        <v>53.5</v>
      </c>
      <c r="C72" s="1">
        <f>'Vo確認(Vin(min))'!G97</f>
        <v>15.141485925563133</v>
      </c>
      <c r="D72" s="1">
        <f>'Vo確認(Vin(typ))'!G97</f>
        <v>23.956718043878489</v>
      </c>
      <c r="E72">
        <f>'Vo確認(Vin(max))'!G97</f>
        <v>24.586377480901014</v>
      </c>
      <c r="F72">
        <f>'Vo確認(Vin(min))'!H97</f>
        <v>12</v>
      </c>
    </row>
    <row r="73" spans="2:6">
      <c r="B73" s="1">
        <v>54</v>
      </c>
      <c r="C73" s="1">
        <f>'Vo確認(Vin(min))'!G98</f>
        <v>14.961157285705642</v>
      </c>
      <c r="D73" s="1">
        <f>'Vo確認(Vin(typ))'!G98</f>
        <v>23.675405365700801</v>
      </c>
      <c r="E73">
        <f>'Vo確認(Vin(max))'!G98</f>
        <v>24.297851657129026</v>
      </c>
      <c r="F73">
        <f>'Vo確認(Vin(min))'!H98</f>
        <v>12</v>
      </c>
    </row>
    <row r="74" spans="2:6">
      <c r="B74" s="1">
        <v>54.5</v>
      </c>
      <c r="C74" s="1">
        <f>'Vo確認(Vin(min))'!G99</f>
        <v>14.773121843942358</v>
      </c>
      <c r="D74" s="1">
        <f>'Vo確認(Vin(typ))'!G99</f>
        <v>23.382070076550075</v>
      </c>
      <c r="E74">
        <f>'Vo確認(Vin(max))'!G99</f>
        <v>23.996994950307769</v>
      </c>
      <c r="F74">
        <f>'Vo確認(Vin(min))'!H99</f>
        <v>12</v>
      </c>
    </row>
    <row r="75" spans="2:6">
      <c r="B75" s="1">
        <v>55</v>
      </c>
      <c r="C75" s="1">
        <f>'Vo確認(Vin(min))'!G100</f>
        <v>14.579743002798487</v>
      </c>
      <c r="D75" s="1">
        <f>'Vo確認(Vin(typ))'!G100</f>
        <v>23.080399084365638</v>
      </c>
      <c r="E75">
        <f>'Vo確認(Vin(max))'!G100</f>
        <v>23.687588804477574</v>
      </c>
      <c r="F75">
        <f>'Vo確認(Vin(min))'!H100</f>
        <v>12</v>
      </c>
    </row>
    <row r="76" spans="2:6">
      <c r="B76" s="1">
        <v>55.5</v>
      </c>
      <c r="C76" s="1">
        <f>'Vo確認(Vin(min))'!G101</f>
        <v>14.383055234202267</v>
      </c>
      <c r="D76" s="1">
        <f>'Vo確認(Vin(typ))'!G101</f>
        <v>22.773566165355533</v>
      </c>
      <c r="E76">
        <f>'Vo確認(Vin(max))'!G101</f>
        <v>23.372888374723622</v>
      </c>
      <c r="F76">
        <f>'Vo確認(Vin(min))'!H101</f>
        <v>12</v>
      </c>
    </row>
    <row r="77" spans="2:6">
      <c r="B77" s="1">
        <v>56</v>
      </c>
      <c r="C77" s="1">
        <f>'Vo確認(Vin(min))'!G102</f>
        <v>14.184785579667617</v>
      </c>
      <c r="D77" s="1">
        <f>'Vo確認(Vin(typ))'!G102</f>
        <v>22.464265504281482</v>
      </c>
      <c r="E77">
        <f>'Vo確認(Vin(max))'!G102</f>
        <v>23.055656927468185</v>
      </c>
      <c r="F77">
        <f>'Vo確認(Vin(min))'!H102</f>
        <v>12</v>
      </c>
    </row>
    <row r="78" spans="2:6">
      <c r="B78" s="1">
        <v>56.5</v>
      </c>
      <c r="C78" s="1">
        <f>'Vo確認(Vin(min))'!G103</f>
        <v>13.98638046029226</v>
      </c>
      <c r="D78" s="1">
        <f>'Vo確認(Vin(typ))'!G103</f>
        <v>22.154753518055923</v>
      </c>
      <c r="E78">
        <f>'Vo確認(Vin(max))'!G103</f>
        <v>22.738208736467616</v>
      </c>
      <c r="F78">
        <f>'Vo確認(Vin(min))'!H103</f>
        <v>12</v>
      </c>
    </row>
    <row r="79" spans="2:6">
      <c r="B79" s="1">
        <v>57</v>
      </c>
      <c r="C79" s="1">
        <f>'Vo確認(Vin(min))'!G104</f>
        <v>13.789034991726723</v>
      </c>
      <c r="D79" s="1">
        <f>'Vo確認(Vin(typ))'!G104</f>
        <v>21.846894587093686</v>
      </c>
      <c r="E79">
        <f>'Vo確認(Vin(max))'!G104</f>
        <v>22.422455986762753</v>
      </c>
      <c r="F79">
        <f>'Vo確認(Vin(min))'!H104</f>
        <v>12</v>
      </c>
    </row>
    <row r="80" spans="2:6">
      <c r="B80" s="1">
        <v>57.5</v>
      </c>
      <c r="C80" s="1">
        <f>'Vo確認(Vin(min))'!G105</f>
        <v>13.593722756850585</v>
      </c>
      <c r="D80" s="1">
        <f>'Vo確認(Vin(typ))'!G105</f>
        <v>21.542207500686914</v>
      </c>
      <c r="E80">
        <f>'Vo確認(Vin(max))'!G105</f>
        <v>22.109956410960933</v>
      </c>
      <c r="F80">
        <f>'Vo確認(Vin(min))'!H105</f>
        <v>12</v>
      </c>
    </row>
    <row r="81" spans="2:6">
      <c r="B81" s="1">
        <v>58</v>
      </c>
      <c r="C81" s="1">
        <f>'Vo確認(Vin(min))'!G106</f>
        <v>13.401224629723789</v>
      </c>
      <c r="D81" s="1">
        <f>'Vo確認(Vin(typ))'!G106</f>
        <v>21.241910422369109</v>
      </c>
      <c r="E81">
        <f>'Vo確認(Vin(max))'!G106</f>
        <v>21.801959407558062</v>
      </c>
      <c r="F81">
        <f>'Vo確認(Vin(min))'!H106</f>
        <v>12</v>
      </c>
    </row>
    <row r="82" spans="2:6">
      <c r="B82" s="1">
        <v>58.5</v>
      </c>
      <c r="C82" s="1">
        <f>'Vo確認(Vin(min))'!G107</f>
        <v>13.212155755815189</v>
      </c>
      <c r="D82" s="1">
        <f>'Vo確認(Vin(typ))'!G107</f>
        <v>20.946962979071696</v>
      </c>
      <c r="E82">
        <f>'Vo確認(Vin(max))'!G107</f>
        <v>21.499449209304306</v>
      </c>
      <c r="F82">
        <f>'Vo確認(Vin(min))'!H107</f>
        <v>12</v>
      </c>
    </row>
    <row r="83" spans="2:6">
      <c r="B83" s="1">
        <v>59</v>
      </c>
      <c r="C83" s="1">
        <f>'Vo確認(Vin(min))'!G108</f>
        <v>13.026990182033199</v>
      </c>
      <c r="D83" s="1">
        <f>'Vo確認(Vin(typ))'!G108</f>
        <v>20.658104683971789</v>
      </c>
      <c r="E83">
        <f>'Vo確認(Vin(max))'!G108</f>
        <v>21.203184291253116</v>
      </c>
      <c r="F83">
        <f>'Vo確認(Vin(min))'!H108</f>
        <v>12</v>
      </c>
    </row>
    <row r="84" spans="2:6">
      <c r="B84" s="1">
        <v>59.5</v>
      </c>
      <c r="C84" s="1">
        <f>'Vo確認(Vin(min))'!G109</f>
        <v>12.846082911900913</v>
      </c>
      <c r="D84" s="1">
        <f>'Vo確認(Vin(typ))'!G109</f>
        <v>20.375889342565422</v>
      </c>
      <c r="E84">
        <f>'Vo確認(Vin(max))'!G109</f>
        <v>20.913732659041461</v>
      </c>
      <c r="F84">
        <f>'Vo確認(Vin(min))'!H109</f>
        <v>12</v>
      </c>
    </row>
    <row r="85" spans="2:6">
      <c r="B85" s="1">
        <v>60</v>
      </c>
      <c r="C85" s="1">
        <f>'Vo確認(Vin(min))'!G110</f>
        <v>12.66968935599763</v>
      </c>
      <c r="D85" s="1">
        <f>'Vo確認(Vin(typ))'!G110</f>
        <v>20.100715395356296</v>
      </c>
      <c r="E85">
        <f>'Vo確認(Vin(max))'!G110</f>
        <v>20.631502969596205</v>
      </c>
      <c r="F85">
        <f>'Vo確認(Vin(min))'!H110</f>
        <v>12</v>
      </c>
    </row>
    <row r="86" spans="2:6">
      <c r="B86" s="1">
        <v>60.5</v>
      </c>
      <c r="C86" s="1">
        <f>'Vo確認(Vin(min))'!G111</f>
        <v>12.497982274915231</v>
      </c>
      <c r="D86" s="1">
        <f>'Vo確認(Vin(typ))'!G111</f>
        <v>19.832852348867757</v>
      </c>
      <c r="E86">
        <f>'Vo確認(Vin(max))'!G111</f>
        <v>20.35677163986437</v>
      </c>
      <c r="F86">
        <f>'Vo確認(Vin(min))'!H111</f>
        <v>12</v>
      </c>
    </row>
    <row r="87" spans="2:6">
      <c r="B87" s="1">
        <v>61</v>
      </c>
      <c r="C87" s="1">
        <f>'Vo確認(Vin(min))'!G112</f>
        <v>12.331066388638414</v>
      </c>
      <c r="D87" s="1">
        <f>'Vo確認(Vin(typ))'!G112</f>
        <v>19.572463566275925</v>
      </c>
      <c r="E87">
        <f>'Vo確認(Vin(max))'!G112</f>
        <v>20.089706221821462</v>
      </c>
      <c r="F87">
        <f>'Vo確認(Vin(min))'!H112</f>
        <v>12</v>
      </c>
    </row>
    <row r="88" spans="2:6">
      <c r="B88" s="1">
        <v>61.5</v>
      </c>
      <c r="C88" s="1">
        <f>'Vo確認(Vin(min))'!G113</f>
        <v>12.16899086668746</v>
      </c>
      <c r="D88" s="1">
        <f>'Vo確認(Vin(typ))'!G113</f>
        <v>19.31962575203244</v>
      </c>
      <c r="E88">
        <f>'Vo確認(Vin(max))'!G113</f>
        <v>19.830385386699938</v>
      </c>
      <c r="F88">
        <f>'Vo確認(Vin(min))'!H113</f>
        <v>12</v>
      </c>
    </row>
    <row r="89" spans="2:6">
      <c r="B89" s="1">
        <v>62</v>
      </c>
      <c r="C89" s="1">
        <f>'Vo確認(Vin(min))'!G114</f>
        <v>12.01175992878993</v>
      </c>
      <c r="D89" s="1">
        <f>'Vo確認(Vin(typ))'!G114</f>
        <v>19.074345488912289</v>
      </c>
      <c r="E89">
        <f>'Vo確認(Vin(max))'!G114</f>
        <v>19.578815886063886</v>
      </c>
      <c r="F89">
        <f>'Vo確認(Vin(min))'!H114</f>
        <v>12</v>
      </c>
    </row>
    <row r="90" spans="2:6">
      <c r="B90" s="1">
        <v>62.5</v>
      </c>
      <c r="C90" s="1">
        <f>'Vo確認(Vin(min))'!G115</f>
        <v>11.859341784788331</v>
      </c>
      <c r="D90" s="1">
        <f>'Vo確認(Vin(typ))'!G115</f>
        <v>18.836573184269795</v>
      </c>
      <c r="E90">
        <f>'Vo確認(Vin(max))'!G115</f>
        <v>19.334946855661329</v>
      </c>
      <c r="F90">
        <f>'Vo確認(Vin(min))'!H115</f>
        <v>12</v>
      </c>
    </row>
    <row r="91" spans="2:6">
      <c r="B91" s="1">
        <v>63</v>
      </c>
      <c r="C91" s="1">
        <f>'Vo確認(Vin(min))'!G116</f>
        <v>11.711676131191101</v>
      </c>
      <c r="D91" s="1">
        <f>'Vo確認(Vin(typ))'!G116</f>
        <v>18.606214764658116</v>
      </c>
      <c r="E91">
        <f>'Vo確認(Vin(max))'!G116</f>
        <v>19.098681809905756</v>
      </c>
      <c r="F91">
        <f>'Vo確認(Vin(min))'!H116</f>
        <v>12</v>
      </c>
    </row>
    <row r="92" spans="2:6">
      <c r="B92" s="1">
        <v>63.5</v>
      </c>
      <c r="C92" s="1">
        <f>'Vo確認(Vin(min))'!G117</f>
        <v>11.568680404668306</v>
      </c>
      <c r="D92" s="1">
        <f>'Vo確認(Vin(typ))'!G117</f>
        <v>18.383141431282557</v>
      </c>
      <c r="E92">
        <f>'Vo確認(Vin(max))'!G117</f>
        <v>18.869888647469288</v>
      </c>
      <c r="F92">
        <f>'Vo確認(Vin(min))'!H117</f>
        <v>12</v>
      </c>
    </row>
    <row r="93" spans="2:6">
      <c r="B93" s="1">
        <v>64</v>
      </c>
      <c r="C93" s="1">
        <f>'Vo確認(Vin(min))'!G118</f>
        <v>11.430254972931719</v>
      </c>
      <c r="D93" s="1">
        <f>'Vo確認(Vin(typ))'!G118</f>
        <v>18.167197757773479</v>
      </c>
      <c r="E93">
        <f>'Vo確認(Vin(max))'!G118</f>
        <v>18.64840795669075</v>
      </c>
      <c r="F93">
        <f>'Vo確認(Vin(min))'!H118</f>
        <v>12</v>
      </c>
    </row>
    <row r="94" spans="2:6">
      <c r="B94" s="1">
        <v>64.5</v>
      </c>
      <c r="C94" s="1">
        <f>'Vo確認(Vin(min))'!G119</f>
        <v>11.296287422839844</v>
      </c>
      <c r="D94" s="1">
        <f>'Vo確認(Vin(typ))'!G119</f>
        <v>17.958208379630154</v>
      </c>
      <c r="E94">
        <f>'Vo確認(Vin(max))'!G119</f>
        <v>18.434059876543749</v>
      </c>
      <c r="F94">
        <f>'Vo確認(Vin(min))'!H119</f>
        <v>12</v>
      </c>
    </row>
    <row r="95" spans="2:6">
      <c r="B95" s="1">
        <v>65</v>
      </c>
      <c r="C95" s="1">
        <f>'Vo確認(Vin(min))'!G120</f>
        <v>11.166656085507373</v>
      </c>
      <c r="D95" s="1">
        <f>'Vo確認(Vin(typ))'!G120</f>
        <v>17.755983493391501</v>
      </c>
      <c r="E95">
        <f>'Vo確認(Vin(max))'!G120</f>
        <v>18.226649736811794</v>
      </c>
      <c r="F95">
        <f>'Vo確認(Vin(min))'!H120</f>
        <v>12</v>
      </c>
    </row>
    <row r="96" spans="2:6">
      <c r="B96" s="1">
        <v>65.5</v>
      </c>
      <c r="C96" s="1">
        <f>'Vo確認(Vin(min))'!G121</f>
        <v>11.041232919425729</v>
      </c>
      <c r="D96" s="1">
        <f>'Vo確認(Vin(typ))'!G121</f>
        <v>17.560323354304138</v>
      </c>
      <c r="E96">
        <f>'Vo確認(Vin(max))'!G121</f>
        <v>18.025972671081167</v>
      </c>
      <c r="F96">
        <f>'Vo確認(Vin(min))'!H121</f>
        <v>12</v>
      </c>
    </row>
    <row r="97" spans="2:6">
      <c r="B97" s="1">
        <v>66</v>
      </c>
      <c r="C97" s="1">
        <f>'Vo確認(Vin(min))'!G122</f>
        <v>10.919885855510604</v>
      </c>
      <c r="D97" s="1">
        <f>'Vo確認(Vin(typ))'!G122</f>
        <v>17.371021934596538</v>
      </c>
      <c r="E97">
        <f>'Vo確認(Vin(max))'!G122</f>
        <v>17.831817368816964</v>
      </c>
      <c r="F97">
        <f>'Vo確認(Vin(min))'!H122</f>
        <v>12</v>
      </c>
    </row>
    <row r="98" spans="2:6">
      <c r="B98" s="1">
        <v>66.5</v>
      </c>
      <c r="C98" s="1">
        <f>'Vo確認(Vin(min))'!G123</f>
        <v>10.802480692737433</v>
      </c>
      <c r="D98" s="1">
        <f>'Vo確認(Vin(typ))'!G123</f>
        <v>17.187869880670398</v>
      </c>
      <c r="E98">
        <f>'Vo確認(Vin(max))'!G123</f>
        <v>17.643969108379896</v>
      </c>
      <c r="F98">
        <f>'Vo確認(Vin(min))'!H123</f>
        <v>12</v>
      </c>
    </row>
    <row r="99" spans="2:6">
      <c r="B99" s="1">
        <v>67</v>
      </c>
      <c r="C99" s="1">
        <f>'Vo確認(Vin(min))'!G124</f>
        <v>10.688882619610514</v>
      </c>
      <c r="D99" s="1">
        <f>'Vo確認(Vin(typ))'!G124</f>
        <v>17.0106568865924</v>
      </c>
      <c r="E99">
        <f>'Vo確認(Vin(max))'!G124</f>
        <v>17.462212191376818</v>
      </c>
      <c r="F99">
        <f>'Vo確認(Vin(min))'!H124</f>
        <v>12</v>
      </c>
    </row>
    <row r="100" spans="2:6">
      <c r="B100" s="1">
        <v>67.5</v>
      </c>
      <c r="C100" s="1">
        <f>'Vo確認(Vin(min))'!G125</f>
        <v>10.578957425047244</v>
      </c>
      <c r="D100" s="1">
        <f>'Vo確認(Vin(typ))'!G125</f>
        <v>16.839173583073698</v>
      </c>
      <c r="E100">
        <f>'Vo確認(Vin(max))'!G125</f>
        <v>17.28633188007559</v>
      </c>
      <c r="F100">
        <f>'Vo確認(Vin(min))'!H125</f>
        <v>12</v>
      </c>
    </row>
    <row r="101" spans="2:6">
      <c r="B101" s="1">
        <v>68</v>
      </c>
      <c r="C101" s="1">
        <f>'Vo確認(Vin(min))'!G126</f>
        <v>10.4725724522073</v>
      </c>
      <c r="D101" s="1">
        <f>'Vo確認(Vin(typ))'!G126</f>
        <v>16.673213025443385</v>
      </c>
      <c r="E101">
        <f>'Vo確認(Vin(max))'!G126</f>
        <v>17.11611592353168</v>
      </c>
      <c r="F101">
        <f>'Vo確認(Vin(min))'!H126</f>
        <v>12</v>
      </c>
    </row>
    <row r="102" spans="2:6">
      <c r="B102" s="1">
        <v>68.5</v>
      </c>
      <c r="C102" s="1">
        <f>'Vo確認(Vin(min))'!G127</f>
        <v>10.36959734019492</v>
      </c>
      <c r="D102" s="1">
        <f>'Vo確認(Vin(typ))'!G127</f>
        <v>16.51257185070407</v>
      </c>
      <c r="E102">
        <f>'Vo確認(Vin(max))'!G127</f>
        <v>16.951355744311869</v>
      </c>
      <c r="F102">
        <f>'Vo確認(Vin(min))'!H127</f>
        <v>12</v>
      </c>
    </row>
    <row r="103" spans="2:6">
      <c r="B103" s="1">
        <v>69</v>
      </c>
      <c r="C103" s="1">
        <f>'Vo確認(Vin(min))'!G128</f>
        <v>10.269904591243591</v>
      </c>
      <c r="D103" s="1">
        <f>'Vo確認(Vin(typ))'!G128</f>
        <v>16.357051162339999</v>
      </c>
      <c r="E103">
        <f>'Vo確認(Vin(max))'!G128</f>
        <v>16.791847345989744</v>
      </c>
      <c r="F103">
        <f>'Vo確認(Vin(min))'!H128</f>
        <v>12</v>
      </c>
    </row>
    <row r="104" spans="2:6">
      <c r="B104" s="1">
        <v>69.5</v>
      </c>
      <c r="C104" s="1">
        <f>'Vo確認(Vin(min))'!G129</f>
        <v>10.173369994793054</v>
      </c>
      <c r="D104" s="1">
        <f>'Vo確認(Vin(typ))'!G129</f>
        <v>16.206457191877163</v>
      </c>
      <c r="E104">
        <f>'Vo確認(Vin(max))'!G129</f>
        <v>16.637391991668881</v>
      </c>
      <c r="F104">
        <f>'Vo確認(Vin(min))'!H129</f>
        <v>12</v>
      </c>
    </row>
    <row r="105" spans="2:6">
      <c r="B105" s="1">
        <v>70</v>
      </c>
      <c r="C105" s="1">
        <f>'Vo確認(Vin(min))'!G130</f>
        <v>10.079872934636814</v>
      </c>
      <c r="D105" s="1">
        <f>'Vo確認(Vin(typ))'!G130</f>
        <v>16.060601778033426</v>
      </c>
      <c r="E105">
        <f>'Vo確認(Vin(max))'!G130</f>
        <v>16.487796695418897</v>
      </c>
      <c r="F105">
        <f>'Vo確認(Vin(min))'!H130</f>
        <v>12</v>
      </c>
    </row>
    <row r="106" spans="2:6">
      <c r="B106" s="1">
        <v>70.5</v>
      </c>
      <c r="C106" s="1">
        <f>'Vo確認(Vin(min))'!G131</f>
        <v>9.9892966009169939</v>
      </c>
      <c r="D106" s="1">
        <f>'Vo確認(Vin(typ))'!G131</f>
        <v>15.919302697430508</v>
      </c>
      <c r="E106">
        <f>'Vo確認(Vin(max))'!G131</f>
        <v>16.342874561467188</v>
      </c>
      <c r="F106">
        <f>'Vo確認(Vin(min))'!H131</f>
        <v>12</v>
      </c>
    </row>
    <row r="107" spans="2:6">
      <c r="B107" s="1">
        <v>71</v>
      </c>
      <c r="C107" s="1">
        <f>'Vo確認(Vin(min))'!G132</f>
        <v>9.9015281250494471</v>
      </c>
      <c r="D107" s="1">
        <f>'Vo確認(Vin(typ))'!G132</f>
        <v>15.782383875077135</v>
      </c>
      <c r="E107">
        <f>'Vo確認(Vin(max))'!G132</f>
        <v>16.202445000079113</v>
      </c>
      <c r="F107">
        <f>'Vo確認(Vin(min))'!H132</f>
        <v>12</v>
      </c>
    </row>
    <row r="108" spans="2:6">
      <c r="B108" s="1">
        <v>71.5</v>
      </c>
      <c r="C108" s="1">
        <f>'Vo確認(Vin(min))'!G133</f>
        <v>9.8164586525687039</v>
      </c>
      <c r="D108" s="1">
        <f>'Vo確認(Vin(typ))'!G133</f>
        <v>15.649675498007179</v>
      </c>
      <c r="E108">
        <f>'Vo確認(Vin(max))'!G133</f>
        <v>16.066333844109923</v>
      </c>
      <c r="F108">
        <f>'Vo確認(Vin(min))'!H133</f>
        <v>12</v>
      </c>
    </row>
    <row r="109" spans="2:6">
      <c r="B109" s="1">
        <v>72</v>
      </c>
      <c r="C109" s="1">
        <f>'Vo確認(Vin(min))'!G134</f>
        <v>9.7339833662961581</v>
      </c>
      <c r="D109" s="1">
        <f>'Vo確認(Vin(typ))'!G134</f>
        <v>15.521014051422009</v>
      </c>
      <c r="E109">
        <f>'Vo確認(Vin(max))'!G134</f>
        <v>15.934373386073853</v>
      </c>
      <c r="F109">
        <f>'Vo確認(Vin(min))'!H134</f>
        <v>12</v>
      </c>
    </row>
    <row r="110" spans="2:6">
      <c r="B110" s="1">
        <v>72.5</v>
      </c>
      <c r="C110" s="1">
        <f>'Vo確認(Vin(min))'!G135</f>
        <v>9.6540014700762082</v>
      </c>
      <c r="D110" s="1">
        <f>'Vo確認(Vin(typ))'!G135</f>
        <v>15.396242293318885</v>
      </c>
      <c r="E110">
        <f>'Vo確認(Vin(max))'!G135</f>
        <v>15.80640235212193</v>
      </c>
      <c r="F110">
        <f>'Vo確認(Vin(min))'!H135</f>
        <v>12</v>
      </c>
    </row>
    <row r="111" spans="2:6">
      <c r="B111" s="1">
        <v>73</v>
      </c>
      <c r="C111" s="1">
        <f>'Vo確認(Vin(min))'!G136</f>
        <v>9.5764161415254154</v>
      </c>
      <c r="D111" s="1">
        <f>'Vo確認(Vin(typ))'!G136</f>
        <v>15.275209180779648</v>
      </c>
      <c r="E111">
        <f>'Vo確認(Vin(max))'!G136</f>
        <v>15.682265826440664</v>
      </c>
      <c r="F111">
        <f>'Vo確認(Vin(min))'!H136</f>
        <v>12</v>
      </c>
    </row>
    <row r="112" spans="2:6">
      <c r="B112" s="1">
        <v>73.5</v>
      </c>
      <c r="C112" s="1">
        <f>'Vo確認(Vin(min))'!G137</f>
        <v>9.5011344607412038</v>
      </c>
      <c r="D112" s="1">
        <f>'Vo確認(Vin(typ))'!G137</f>
        <v>15.157769758756281</v>
      </c>
      <c r="E112">
        <f>'Vo確認(Vin(max))'!G137</f>
        <v>15.561815137185926</v>
      </c>
      <c r="F112">
        <f>'Vo確認(Vin(min))'!H137</f>
        <v>12</v>
      </c>
    </row>
    <row r="113" spans="2:6">
      <c r="B113" s="1">
        <v>74</v>
      </c>
      <c r="C113" s="1">
        <f>'Vo確認(Vin(min))'!G138</f>
        <v>9.4280673206702001</v>
      </c>
      <c r="D113" s="1">
        <f>'Vo確認(Vin(typ))'!G138</f>
        <v>15.043785020245513</v>
      </c>
      <c r="E113">
        <f>'Vo確認(Vin(max))'!G138</f>
        <v>15.444907713072324</v>
      </c>
      <c r="F113">
        <f>'Vo確認(Vin(min))'!H138</f>
        <v>12</v>
      </c>
    </row>
    <row r="114" spans="2:6">
      <c r="B114" s="1">
        <v>74.5</v>
      </c>
      <c r="C114" s="1">
        <f>'Vo確認(Vin(min))'!G139</f>
        <v>9.3571293238003026</v>
      </c>
      <c r="D114" s="1">
        <f>'Vo確認(Vin(typ))'!G139</f>
        <v>14.933121745128471</v>
      </c>
      <c r="E114">
        <f>'Vo確認(Vin(max))'!G139</f>
        <v>15.331406918080484</v>
      </c>
      <c r="F114">
        <f>'Vo確認(Vin(min))'!H139</f>
        <v>12</v>
      </c>
    </row>
    <row r="115" spans="2:6">
      <c r="B115" s="1">
        <v>75</v>
      </c>
      <c r="C115" s="1">
        <f>'Vo確認(Vin(min))'!G140</f>
        <v>9.2882386689809753</v>
      </c>
      <c r="D115" s="1">
        <f>'Vo確認(Vin(typ))'!G140</f>
        <v>14.825652323610322</v>
      </c>
      <c r="E115">
        <f>'Vo確認(Vin(max))'!G140</f>
        <v>15.221181870369561</v>
      </c>
      <c r="F115">
        <f>'Vo確認(Vin(min))'!H140</f>
        <v>12</v>
      </c>
    </row>
    <row r="116" spans="2:6">
      <c r="B116" s="1">
        <v>75.5</v>
      </c>
      <c r="C116" s="1">
        <f>'Vo確認(Vin(min))'!G141</f>
        <v>9.2213170314628936</v>
      </c>
      <c r="D116" s="1">
        <f>'Vo確認(Vin(typ))'!G141</f>
        <v>14.721254569082113</v>
      </c>
      <c r="E116">
        <f>'Vo確認(Vin(max))'!G141</f>
        <v>15.114107250340629</v>
      </c>
      <c r="F116">
        <f>'Vo確認(Vin(min))'!H141</f>
        <v>12</v>
      </c>
    </row>
    <row r="117" spans="2:6">
      <c r="B117" s="1">
        <v>76</v>
      </c>
      <c r="C117" s="1">
        <f>'Vo確認(Vin(min))'!G142</f>
        <v>9.1562894386574651</v>
      </c>
      <c r="D117" s="1">
        <f>'Vo確認(Vin(typ))'!G142</f>
        <v>14.619811524305646</v>
      </c>
      <c r="E117">
        <f>'Vo確認(Vin(max))'!G142</f>
        <v>15.010063101851944</v>
      </c>
      <c r="F117">
        <f>'Vo確認(Vin(min))'!H142</f>
        <v>12</v>
      </c>
    </row>
    <row r="118" spans="2:6">
      <c r="B118" s="1">
        <v>76.5</v>
      </c>
      <c r="C118" s="1">
        <f>'Vo確認(Vin(min))'!G143</f>
        <v>9.0930841436278875</v>
      </c>
      <c r="D118" s="1">
        <f>'Vo確認(Vin(typ))'!G143</f>
        <v>14.521211264059504</v>
      </c>
      <c r="E118">
        <f>'Vo確認(Vin(max))'!G143</f>
        <v>14.908934629804619</v>
      </c>
      <c r="F118">
        <f>'Vo確認(Vin(min))'!H143</f>
        <v>12</v>
      </c>
    </row>
    <row r="119" spans="2:6">
      <c r="B119" s="1">
        <v>77</v>
      </c>
      <c r="C119" s="1">
        <f>'Vo確認(Vin(min))'!G144</f>
        <v>9.0316324979193077</v>
      </c>
      <c r="D119" s="1">
        <f>'Vo確認(Vin(typ))'!G144</f>
        <v>14.42534669675412</v>
      </c>
      <c r="E119">
        <f>'Vo確認(Vin(max))'!G144</f>
        <v>14.810611996670891</v>
      </c>
      <c r="F119">
        <f>'Vo確認(Vin(min))'!H144</f>
        <v>12</v>
      </c>
    </row>
    <row r="120" spans="2:6">
      <c r="B120" s="1">
        <v>77.5</v>
      </c>
      <c r="C120" s="1">
        <f>'Vo確認(Vin(min))'!G145</f>
        <v>8.9718688250024758</v>
      </c>
      <c r="D120" s="1">
        <f>'Vo確認(Vin(typ))'!G145</f>
        <v>14.33211536700386</v>
      </c>
      <c r="E120">
        <f>'Vo確認(Vin(max))'!G145</f>
        <v>14.714990120003959</v>
      </c>
      <c r="F120">
        <f>'Vo確認(Vin(min))'!H145</f>
        <v>12</v>
      </c>
    </row>
    <row r="121" spans="2:6">
      <c r="B121" s="1">
        <v>78</v>
      </c>
      <c r="C121" s="1">
        <f>'Vo確認(Vin(min))'!G146</f>
        <v>8.9137302953304491</v>
      </c>
      <c r="D121" s="1">
        <f>'Vo確認(Vin(typ))'!G146</f>
        <v>14.241419260715501</v>
      </c>
      <c r="E121">
        <f>'Vo確認(Vin(max))'!G146</f>
        <v>14.621968472528721</v>
      </c>
      <c r="F121">
        <f>'Vo確認(Vin(min))'!H146</f>
        <v>12</v>
      </c>
    </row>
    <row r="122" spans="2:6">
      <c r="B122" s="1">
        <v>78.5</v>
      </c>
      <c r="C122" s="1">
        <f>'Vo確認(Vin(min))'!G147</f>
        <v>8.8571568037822939</v>
      </c>
      <c r="D122" s="1">
        <f>'Vo確認(Vin(typ))'!G147</f>
        <v>14.153164613900376</v>
      </c>
      <c r="E122">
        <f>'Vo確認(Vin(max))'!G147</f>
        <v>14.531450886051669</v>
      </c>
      <c r="F122">
        <f>'Vo確認(Vin(min))'!H147</f>
        <v>12</v>
      </c>
    </row>
    <row r="123" spans="2:6">
      <c r="B123" s="1">
        <v>79</v>
      </c>
      <c r="C123" s="1">
        <f>'Vo確認(Vin(min))'!G148</f>
        <v>8.8020908500823154</v>
      </c>
      <c r="D123" s="1">
        <f>'Vo確認(Vin(typ))'!G148</f>
        <v>14.067261726128411</v>
      </c>
      <c r="E123">
        <f>'Vo確認(Vin(max))'!G148</f>
        <v>14.443345360131705</v>
      </c>
      <c r="F123">
        <f>'Vo確認(Vin(min))'!H148</f>
        <v>12</v>
      </c>
    </row>
    <row r="124" spans="2:6">
      <c r="B124" s="1">
        <v>79.5</v>
      </c>
      <c r="C124" s="1">
        <f>'Vo確認(Vin(min))'!G149</f>
        <v>8.7484774226320017</v>
      </c>
      <c r="D124" s="1">
        <f>'Vo確認(Vin(typ))'!G149</f>
        <v>13.983624779305922</v>
      </c>
      <c r="E124">
        <f>'Vo確認(Vin(max))'!G149</f>
        <v>14.357563876211202</v>
      </c>
      <c r="F124">
        <f>'Vo確認(Vin(min))'!H149</f>
        <v>12</v>
      </c>
    </row>
    <row r="125" spans="2:6">
      <c r="B125" s="1">
        <v>80</v>
      </c>
      <c r="C125" s="1">
        <f>'Vo確認(Vin(min))'!G150</f>
        <v>8.6962638860680848</v>
      </c>
      <c r="D125" s="1">
        <f>'Vo確認(Vin(typ))'!G150</f>
        <v>13.902171662266211</v>
      </c>
      <c r="E125">
        <f>'Vo確認(Vin(max))'!G150</f>
        <v>14.274022217708934</v>
      </c>
      <c r="F125">
        <f>'Vo確認(Vin(min))'!H150</f>
        <v>12</v>
      </c>
    </row>
    <row r="126" spans="2:6">
      <c r="B126" s="1">
        <v>80.5</v>
      </c>
      <c r="C126" s="1">
        <f>'Vo確認(Vin(min))'!G151</f>
        <v>8.6453998727599615</v>
      </c>
      <c r="D126" s="1">
        <f>'Vo確認(Vin(typ))'!G151</f>
        <v>13.822823801505539</v>
      </c>
      <c r="E126">
        <f>'Vo確認(Vin(max))'!G151</f>
        <v>14.192639796415936</v>
      </c>
      <c r="F126">
        <f>'Vo確認(Vin(min))'!H151</f>
        <v>12</v>
      </c>
    </row>
    <row r="127" spans="2:6">
      <c r="B127" s="1">
        <v>81</v>
      </c>
      <c r="C127" s="1">
        <f>'Vo確認(Vin(min))'!G152</f>
        <v>8.5958371783783551</v>
      </c>
      <c r="D127" s="1">
        <f>'Vo確認(Vin(typ))'!G152</f>
        <v>13.745505998270236</v>
      </c>
      <c r="E127">
        <f>'Vo確認(Vin(max))'!G152</f>
        <v>14.113339485405367</v>
      </c>
      <c r="F127">
        <f>'Vo確認(Vin(min))'!H152</f>
        <v>12</v>
      </c>
    </row>
    <row r="128" spans="2:6">
      <c r="B128" s="1">
        <v>81.5</v>
      </c>
      <c r="C128" s="1">
        <f>'Vo確認(Vin(min))'!G153</f>
        <v>8.5475296616020007</v>
      </c>
      <c r="D128" s="1">
        <f>'Vo確認(Vin(typ))'!G153</f>
        <v>13.670146272099123</v>
      </c>
      <c r="E128">
        <f>'Vo確認(Vin(max))'!G153</f>
        <v>14.036047458563202</v>
      </c>
      <c r="F128">
        <f>'Vo確認(Vin(min))'!H153</f>
        <v>12</v>
      </c>
    </row>
    <row r="129" spans="2:6">
      <c r="B129" s="1">
        <v>82</v>
      </c>
      <c r="C129" s="1">
        <f>'Vo確認(Vin(min))'!G154</f>
        <v>8.5004331479768709</v>
      </c>
      <c r="D129" s="1">
        <f>'Vo確認(Vin(typ))'!G154</f>
        <v>13.596675710843916</v>
      </c>
      <c r="E129">
        <f>'Vo確認(Vin(max))'!G154</f>
        <v>13.96069303676299</v>
      </c>
      <c r="F129">
        <f>'Vo確認(Vin(min))'!H154</f>
        <v>12</v>
      </c>
    </row>
    <row r="130" spans="2:6">
      <c r="B130" s="1">
        <v>82.5</v>
      </c>
      <c r="C130" s="1">
        <f>'Vo確認(Vin(min))'!G155</f>
        <v>8.4545053379013648</v>
      </c>
      <c r="D130" s="1">
        <f>'Vo確認(Vin(typ))'!G155</f>
        <v>13.52502832712613</v>
      </c>
      <c r="E130">
        <f>'Vo確認(Vin(max))'!G155</f>
        <v>13.887208540642185</v>
      </c>
      <c r="F130">
        <f>'Vo確認(Vin(min))'!H155</f>
        <v>12</v>
      </c>
    </row>
    <row r="131" spans="2:6">
      <c r="B131" s="1">
        <v>83</v>
      </c>
      <c r="C131" s="1">
        <f>'Vo確認(Vin(min))'!G156</f>
        <v>8.4097057186784987</v>
      </c>
      <c r="D131" s="1">
        <f>'Vo確認(Vin(typ))'!G156</f>
        <v>13.45514092113846</v>
      </c>
      <c r="E131">
        <f>'Vo確認(Vin(max))'!G156</f>
        <v>13.815529149885599</v>
      </c>
      <c r="F131">
        <f>'Vo確認(Vin(min))'!H156</f>
        <v>12</v>
      </c>
    </row>
    <row r="132" spans="2:6">
      <c r="B132" s="1">
        <v>83.5</v>
      </c>
      <c r="C132" s="1">
        <f>'Vo確認(Vin(min))'!G157</f>
        <v>8.365995480551204</v>
      </c>
      <c r="D132" s="1">
        <f>'Vo確認(Vin(typ))'!G157</f>
        <v>13.386952949659879</v>
      </c>
      <c r="E132">
        <f>'Vo確認(Vin(max))'!G157</f>
        <v>13.745592768881927</v>
      </c>
      <c r="F132">
        <f>'Vo確認(Vin(min))'!H157</f>
        <v>12</v>
      </c>
    </row>
    <row r="133" spans="2:6">
      <c r="B133" s="1">
        <v>84</v>
      </c>
      <c r="C133" s="1">
        <f>'Vo確認(Vin(min))'!G158</f>
        <v>8.32333743661796</v>
      </c>
      <c r="D133" s="1">
        <f>'Vo確認(Vin(typ))'!G158</f>
        <v>13.320406401124016</v>
      </c>
      <c r="E133">
        <f>'Vo確認(Vin(max))'!G158</f>
        <v>13.677339898588736</v>
      </c>
      <c r="F133">
        <f>'Vo確認(Vin(min))'!H158</f>
        <v>12</v>
      </c>
    </row>
    <row r="134" spans="2:6">
      <c r="B134" s="1">
        <v>84.5</v>
      </c>
      <c r="C134" s="1">
        <f>'Vo確認(Vin(min))'!G159</f>
        <v>8.281695946512091</v>
      </c>
      <c r="D134" s="1">
        <f>'Vo確認(Vin(typ))'!G159</f>
        <v>13.25544567655886</v>
      </c>
      <c r="E134">
        <f>'Vo確認(Vin(max))'!G159</f>
        <v>13.610713514419345</v>
      </c>
      <c r="F134">
        <f>'Vo確認(Vin(min))'!H159</f>
        <v>12</v>
      </c>
    </row>
    <row r="135" spans="2:6">
      <c r="B135" s="1">
        <v>85</v>
      </c>
      <c r="C135" s="1">
        <f>'Vo確認(Vin(min))'!G160</f>
        <v>8.2410368437180548</v>
      </c>
      <c r="D135" s="1">
        <f>'Vo確認(Vin(typ))'!G160</f>
        <v>13.192017476200169</v>
      </c>
      <c r="E135">
        <f>'Vo確認(Vin(max))'!G160</f>
        <v>13.545658949948889</v>
      </c>
      <c r="F135">
        <f>'Vo確認(Vin(min))'!H160</f>
        <v>12</v>
      </c>
    </row>
    <row r="136" spans="2:6">
      <c r="B136" s="1">
        <v>85.5</v>
      </c>
      <c r="C136" s="1">
        <f>'Vo確認(Vin(min))'!G161</f>
        <v>8.2013273663915136</v>
      </c>
      <c r="D136" s="1">
        <f>'Vo確認(Vin(typ))'!G161</f>
        <v>13.130070691570763</v>
      </c>
      <c r="E136">
        <f>'Vo確認(Vin(max))'!G161</f>
        <v>13.482123786226424</v>
      </c>
      <c r="F136">
        <f>'Vo確認(Vin(min))'!H161</f>
        <v>12</v>
      </c>
    </row>
    <row r="137" spans="2:6">
      <c r="B137" s="1">
        <v>86</v>
      </c>
      <c r="C137" s="1">
        <f>'Vo確認(Vin(min))'!G162</f>
        <v>8.1625360915458902</v>
      </c>
      <c r="D137" s="1">
        <f>'Vo確認(Vin(typ))'!G162</f>
        <v>13.06955630281159</v>
      </c>
      <c r="E137">
        <f>'Vo確認(Vin(max))'!G162</f>
        <v>13.420057746473423</v>
      </c>
      <c r="F137">
        <f>'Vo確認(Vin(min))'!H162</f>
        <v>12</v>
      </c>
    </row>
    <row r="138" spans="2:6">
      <c r="B138" s="1">
        <v>86.5</v>
      </c>
      <c r="C138" s="1">
        <f>'Vo確認(Vin(min))'!G163</f>
        <v>8.1246328724663517</v>
      </c>
      <c r="D138" s="1">
        <f>'Vo確認(Vin(typ))'!G163</f>
        <v>13.010427281047507</v>
      </c>
      <c r="E138">
        <f>'Vo確認(Vin(max))'!G163</f>
        <v>13.359412595946162</v>
      </c>
      <c r="F138">
        <f>'Vo確認(Vin(min))'!H163</f>
        <v>12</v>
      </c>
    </row>
    <row r="139" spans="2:6">
      <c r="B139" s="1">
        <v>87</v>
      </c>
      <c r="C139" s="1">
        <f>'Vo確認(Vin(min))'!G164</f>
        <v>8.0875887792119663</v>
      </c>
      <c r="D139" s="1">
        <f>'Vo確認(Vin(typ))'!G164</f>
        <v>12.952638495570666</v>
      </c>
      <c r="E139">
        <f>'Vo確認(Vin(max))'!G164</f>
        <v>13.300142046739145</v>
      </c>
      <c r="F139">
        <f>'Vo確認(Vin(min))'!H164</f>
        <v>12</v>
      </c>
    </row>
    <row r="140" spans="2:6">
      <c r="B140" s="1">
        <v>87.5</v>
      </c>
      <c r="C140" s="1">
        <f>'Vo確認(Vin(min))'!G165</f>
        <v>8.0513760420679219</v>
      </c>
      <c r="D140" s="1">
        <f>'Vo確認(Vin(typ))'!G165</f>
        <v>12.896146625625956</v>
      </c>
      <c r="E140">
        <f>'Vo確認(Vin(max))'!G165</f>
        <v>13.242201667308674</v>
      </c>
      <c r="F140">
        <f>'Vo確認(Vin(min))'!H165</f>
        <v>12</v>
      </c>
    </row>
    <row r="141" spans="2:6">
      <c r="B141" s="1">
        <v>88</v>
      </c>
      <c r="C141" s="1">
        <f>'Vo確認(Vin(min))'!G166</f>
        <v>8.0159679978120213</v>
      </c>
      <c r="D141" s="1">
        <f>'Vo確認(Vin(typ))'!G166</f>
        <v>12.840910076586756</v>
      </c>
      <c r="E141">
        <f>'Vo確認(Vin(max))'!G166</f>
        <v>13.185548796499235</v>
      </c>
      <c r="F141">
        <f>'Vo確認(Vin(min))'!H166</f>
        <v>12</v>
      </c>
    </row>
    <row r="142" spans="2:6">
      <c r="B142" s="1">
        <v>88.5</v>
      </c>
      <c r="C142" s="1">
        <f>'Vo確認(Vin(min))'!G167</f>
        <v>7.9813390386625773</v>
      </c>
      <c r="D142" s="1">
        <f>'Vo確認(Vin(typ))'!G167</f>
        <v>12.78688890031362</v>
      </c>
      <c r="E142">
        <f>'Vo確認(Vin(max))'!G167</f>
        <v>13.130142461860123</v>
      </c>
      <c r="F142">
        <f>'Vo確認(Vin(min))'!H167</f>
        <v>12</v>
      </c>
    </row>
    <row r="143" spans="2:6">
      <c r="B143" s="1">
        <v>89</v>
      </c>
      <c r="C143" s="1">
        <f>'Vo確認(Vin(min))'!G168</f>
        <v>7.9474645637786328</v>
      </c>
      <c r="D143" s="1">
        <f>'Vo確認(Vin(typ))'!G168</f>
        <v>12.734044719494669</v>
      </c>
      <c r="E143">
        <f>'Vo確認(Vin(max))'!G168</f>
        <v>13.075943302045815</v>
      </c>
      <c r="F143">
        <f>'Vo確認(Vin(min))'!H168</f>
        <v>12</v>
      </c>
    </row>
    <row r="144" spans="2:6">
      <c r="B144" s="1">
        <v>89.5</v>
      </c>
      <c r="C144" s="1">
        <f>'Vo確認(Vin(min))'!G169</f>
        <v>7.9143209331873621</v>
      </c>
      <c r="D144" s="1">
        <f>'Vo確認(Vin(typ))'!G169</f>
        <v>12.682340655772288</v>
      </c>
      <c r="E144">
        <f>'Vo確認(Vin(max))'!G169</f>
        <v>13.022913493099781</v>
      </c>
      <c r="F144">
        <f>'Vo確認(Vin(min))'!H169</f>
        <v>12</v>
      </c>
    </row>
    <row r="145" spans="2:6">
      <c r="B145" s="1">
        <v>90</v>
      </c>
      <c r="C145" s="1">
        <f>'Vo確認(Vin(min))'!G170</f>
        <v>7.8818854240180301</v>
      </c>
      <c r="D145" s="1">
        <f>'Vo確認(Vin(typ))'!G170</f>
        <v>12.631741261468125</v>
      </c>
      <c r="E145">
        <f>'Vo確認(Vin(max))'!G170</f>
        <v>12.971016678428848</v>
      </c>
      <c r="F145">
        <f>'Vo確認(Vin(min))'!H170</f>
        <v>12</v>
      </c>
    </row>
    <row r="146" spans="2:6">
      <c r="B146" s="1">
        <v>90.5</v>
      </c>
      <c r="C146" s="1">
        <f>'Vo確認(Vin(min))'!G171</f>
        <v>7.8501361889264594</v>
      </c>
      <c r="D146" s="1">
        <f>'Vo確認(Vin(typ))'!G171</f>
        <v>12.582212454725278</v>
      </c>
      <c r="E146">
        <f>'Vo確認(Vin(max))'!G171</f>
        <v>12.920217902282337</v>
      </c>
      <c r="F146">
        <f>'Vo確認(Vin(min))'!H171</f>
        <v>12</v>
      </c>
    </row>
    <row r="147" spans="2:6">
      <c r="B147" s="1">
        <v>91</v>
      </c>
      <c r="C147" s="1">
        <f>'Vo確認(Vin(min))'!G172</f>
        <v>7.8190522165986369</v>
      </c>
      <c r="D147" s="1">
        <f>'Vo確認(Vin(typ))'!G172</f>
        <v>12.533721457893874</v>
      </c>
      <c r="E147">
        <f>'Vo確認(Vin(max))'!G172</f>
        <v>12.87048354655782</v>
      </c>
      <c r="F147">
        <f>'Vo確認(Vin(min))'!H172</f>
        <v>12</v>
      </c>
    </row>
    <row r="148" spans="2:6">
      <c r="B148" s="1">
        <v>91.5</v>
      </c>
      <c r="C148" s="1">
        <f>'Vo確認(Vin(min))'!G173</f>
        <v>7.7886132942269395</v>
      </c>
      <c r="D148" s="1">
        <f>'Vo確認(Vin(typ))'!G173</f>
        <v>12.486236738994023</v>
      </c>
      <c r="E148">
        <f>'Vo確認(Vin(max))'!G173</f>
        <v>12.821781270763102</v>
      </c>
      <c r="F148">
        <f>'Vo確認(Vin(min))'!H173</f>
        <v>12</v>
      </c>
    </row>
    <row r="149" spans="2:6">
      <c r="B149" s="1">
        <v>92</v>
      </c>
      <c r="C149" s="1">
        <f>'Vo確認(Vin(min))'!G174</f>
        <v>7.7587999718571616</v>
      </c>
      <c r="D149" s="1">
        <f>'Vo確認(Vin(typ))'!G174</f>
        <v>12.439727956097171</v>
      </c>
      <c r="E149">
        <f>'Vo確認(Vin(max))'!G174</f>
        <v>12.774079954971457</v>
      </c>
      <c r="F149">
        <f>'Vo確認(Vin(min))'!H174</f>
        <v>12</v>
      </c>
    </row>
    <row r="150" spans="2:6">
      <c r="B150" s="1">
        <v>92.5</v>
      </c>
      <c r="C150" s="1">
        <f>'Vo確認(Vin(min))'!G175</f>
        <v>7.7295935285092909</v>
      </c>
      <c r="D150" s="1">
        <f>'Vo確認(Vin(typ))'!G175</f>
        <v>12.394165904474493</v>
      </c>
      <c r="E150">
        <f>'Vo確認(Vin(max))'!G175</f>
        <v>12.727349645614865</v>
      </c>
      <c r="F150">
        <f>'Vo確認(Vin(min))'!H175</f>
        <v>12</v>
      </c>
    </row>
    <row r="151" spans="2:6">
      <c r="B151" s="1">
        <v>93</v>
      </c>
      <c r="C151" s="1">
        <f>'Vo確認(Vin(min))'!G176</f>
        <v>7.7009759399795588</v>
      </c>
      <c r="D151" s="1">
        <f>'Vo確認(Vin(typ))'!G176</f>
        <v>12.349522466368112</v>
      </c>
      <c r="E151">
        <f>'Vo確認(Vin(max))'!G176</f>
        <v>12.681561503967293</v>
      </c>
      <c r="F151">
        <f>'Vo確認(Vin(min))'!H176</f>
        <v>12</v>
      </c>
    </row>
    <row r="152" spans="2:6">
      <c r="B152" s="1">
        <v>93.5</v>
      </c>
      <c r="C152" s="1">
        <f>'Vo確認(Vin(min))'!G177</f>
        <v>7.6729298482358388</v>
      </c>
      <c r="D152" s="1">
        <f>'Vo確認(Vin(typ))'!G177</f>
        <v>12.30577056324791</v>
      </c>
      <c r="E152">
        <f>'Vo確認(Vin(max))'!G177</f>
        <v>12.636687757177343</v>
      </c>
      <c r="F152">
        <f>'Vo確認(Vin(min))'!H177</f>
        <v>12</v>
      </c>
    </row>
    <row r="153" spans="2:6">
      <c r="B153" s="1">
        <v>94</v>
      </c>
      <c r="C153" s="1">
        <f>'Vo確認(Vin(min))'!G178</f>
        <v>7.6454385323228671</v>
      </c>
      <c r="D153" s="1">
        <f>'Vo確認(Vin(typ))'!G178</f>
        <v>12.262884110423673</v>
      </c>
      <c r="E153">
        <f>'Vo確認(Vin(max))'!G178</f>
        <v>12.592701651716586</v>
      </c>
      <c r="F153">
        <f>'Vo確認(Vin(min))'!H178</f>
        <v>12</v>
      </c>
    </row>
    <row r="154" spans="2:6">
      <c r="B154" s="1">
        <v>94.5</v>
      </c>
      <c r="C154" s="1">
        <f>'Vo確認(Vin(min))'!G179</f>
        <v>7.6184858806979374</v>
      </c>
      <c r="D154" s="1">
        <f>'Vo確認(Vin(typ))'!G179</f>
        <v>12.220837973888781</v>
      </c>
      <c r="E154">
        <f>'Vo確認(Vin(max))'!G179</f>
        <v>12.549577409116697</v>
      </c>
      <c r="F154">
        <f>'Vo確認(Vin(min))'!H179</f>
        <v>12</v>
      </c>
    </row>
    <row r="155" spans="2:6">
      <c r="B155" s="1">
        <v>95</v>
      </c>
      <c r="C155" s="1">
        <f>'Vo確認(Vin(min))'!G180</f>
        <v>7.5920563649218504</v>
      </c>
      <c r="D155" s="1">
        <f>'Vo確認(Vin(typ))'!G180</f>
        <v>12.179607929278086</v>
      </c>
      <c r="E155">
        <f>'Vo確認(Vin(max))'!G180</f>
        <v>12.507290183874961</v>
      </c>
      <c r="F155">
        <f>'Vo確認(Vin(min))'!H180</f>
        <v>12</v>
      </c>
    </row>
    <row r="156" spans="2:6">
      <c r="B156" s="1">
        <v>95.5</v>
      </c>
      <c r="C156" s="1">
        <f>'Vo確認(Vin(min))'!G181</f>
        <v>7.5661350146338524</v>
      </c>
      <c r="D156" s="1">
        <f>'Vo確認(Vin(typ))'!G181</f>
        <v>12.139170622828811</v>
      </c>
      <c r="E156">
        <f>'Vo確認(Vin(max))'!G181</f>
        <v>12.465816023414165</v>
      </c>
      <c r="F156">
        <f>'Vo確認(Vin(min))'!H181</f>
        <v>12</v>
      </c>
    </row>
    <row r="157" spans="2:6">
      <c r="B157" s="1">
        <v>96</v>
      </c>
      <c r="C157" s="1">
        <f>'Vo確認(Vin(min))'!G182</f>
        <v>7.5407073937429576</v>
      </c>
      <c r="D157" s="1">
        <f>'Vo確認(Vin(typ))'!G182</f>
        <v>12.099503534239012</v>
      </c>
      <c r="E157">
        <f>'Vo確認(Vin(max))'!G182</f>
        <v>12.425131829988729</v>
      </c>
      <c r="F157">
        <f>'Vo確認(Vin(min))'!H182</f>
        <v>12</v>
      </c>
    </row>
    <row r="158" spans="2:6">
      <c r="B158" s="1">
        <v>96.5</v>
      </c>
      <c r="C158" s="1">
        <f>'Vo確認(Vin(min))'!G183</f>
        <v>7.5157595777716857</v>
      </c>
      <c r="D158" s="1">
        <f>'Vo確認(Vin(typ))'!G183</f>
        <v>12.060584941323828</v>
      </c>
      <c r="E158">
        <f>'Vo確認(Vin(max))'!G183</f>
        <v>12.385215324434698</v>
      </c>
      <c r="F158">
        <f>'Vo確認(Vin(min))'!H183</f>
        <v>12</v>
      </c>
    </row>
    <row r="159" spans="2:6">
      <c r="B159" s="1">
        <v>97</v>
      </c>
      <c r="C159" s="1">
        <f>'Vo確認(Vin(min))'!G184</f>
        <v>7.4912781322917521</v>
      </c>
      <c r="D159" s="1">
        <f>'Vo確認(Vin(typ))'!G184</f>
        <v>12.022393886375133</v>
      </c>
      <c r="E159">
        <f>'Vo確認(Vin(max))'!G184</f>
        <v>12.346045011666803</v>
      </c>
      <c r="F159">
        <f>'Vo確認(Vin(min))'!H184</f>
        <v>12</v>
      </c>
    </row>
    <row r="160" spans="2:6">
      <c r="B160" s="1">
        <v>97.5</v>
      </c>
      <c r="C160" s="1">
        <f>'Vo確認(Vin(min))'!G185</f>
        <v>7.4672500923943268</v>
      </c>
      <c r="D160" s="1">
        <f>'Vo確認(Vin(typ))'!G185</f>
        <v>11.984910144135149</v>
      </c>
      <c r="E160">
        <f>'Vo確認(Vin(max))'!G185</f>
        <v>12.307600147830923</v>
      </c>
      <c r="F160">
        <f>'Vo確認(Vin(min))'!H185</f>
        <v>12</v>
      </c>
    </row>
    <row r="161" spans="2:6">
      <c r="B161" s="1">
        <v>98</v>
      </c>
      <c r="C161" s="1">
        <f>'Vo確認(Vin(min))'!G186</f>
        <v>7.4436629431407599</v>
      </c>
      <c r="D161" s="1">
        <f>'Vo確認(Vin(typ))'!G186</f>
        <v>11.948114191299585</v>
      </c>
      <c r="E161">
        <f>'Vo確認(Vin(max))'!G186</f>
        <v>12.269860709025215</v>
      </c>
      <c r="F161">
        <f>'Vo確認(Vin(min))'!H186</f>
        <v>12</v>
      </c>
    </row>
    <row r="162" spans="2:6">
      <c r="B162" s="1">
        <v>98.5</v>
      </c>
      <c r="C162" s="1">
        <f>'Vo確認(Vin(min))'!G187</f>
        <v>7.420504600942472</v>
      </c>
      <c r="D162" s="1">
        <f>'Vo確認(Vin(typ))'!G187</f>
        <v>11.911987177470255</v>
      </c>
      <c r="E162">
        <f>'Vo確認(Vin(max))'!G187</f>
        <v>12.232807361507954</v>
      </c>
      <c r="F162">
        <f>'Vo確認(Vin(min))'!H187</f>
        <v>12</v>
      </c>
    </row>
    <row r="163" spans="2:6">
      <c r="B163" s="1">
        <v>99</v>
      </c>
      <c r="C163" s="1">
        <f>'Vo確認(Vin(min))'!G188</f>
        <v>7.3977633958216353</v>
      </c>
      <c r="D163" s="1">
        <f>'Vo確認(Vin(typ))'!G188</f>
        <v>11.876510897481753</v>
      </c>
      <c r="E163">
        <f>'Vo確認(Vin(max))'!G188</f>
        <v>12.196421433314617</v>
      </c>
      <c r="F163">
        <f>'Vo確認(Vin(min))'!H188</f>
        <v>12</v>
      </c>
    </row>
    <row r="164" spans="2:6">
      <c r="B164" s="1">
        <v>99.5</v>
      </c>
      <c r="C164" s="1">
        <f>'Vo確認(Vin(min))'!G189</f>
        <v>7.3754280545067736</v>
      </c>
      <c r="D164" s="1">
        <f>'Vo確認(Vin(typ))'!G189</f>
        <v>11.841667765030566</v>
      </c>
      <c r="E164">
        <f>'Vo確認(Vin(max))'!G189</f>
        <v>12.160684887210838</v>
      </c>
      <c r="F164">
        <f>'Vo確認(Vin(min))'!H189</f>
        <v>12</v>
      </c>
    </row>
    <row r="165" spans="2:6">
      <c r="B165" s="1">
        <v>100</v>
      </c>
      <c r="C165" s="1">
        <f>'Vo確認(Vin(min))'!G190</f>
        <v>7.3534876843200117</v>
      </c>
      <c r="D165" s="1">
        <f>'Vo確認(Vin(typ))'!G190</f>
        <v>11.807440787539218</v>
      </c>
      <c r="E165">
        <f>'Vo確認(Vin(max))'!G190</f>
        <v>12.125580294912018</v>
      </c>
      <c r="F165">
        <f>'Vo確認(Vin(min))'!H190</f>
        <v>12</v>
      </c>
    </row>
    <row r="166" spans="2:6">
      <c r="B166" s="1">
        <v>100.5</v>
      </c>
      <c r="C166" s="1">
        <f>'Vo確認(Vin(min))'!G191</f>
        <v>7.3319317578150951</v>
      </c>
      <c r="D166" s="1">
        <f>'Vo確認(Vin(typ))'!G191</f>
        <v>11.773813542191547</v>
      </c>
      <c r="E166">
        <f>'Vo確認(Vin(max))'!G191</f>
        <v>12.091090812504151</v>
      </c>
      <c r="F166">
        <f>'Vo確認(Vin(min))'!H191</f>
        <v>12</v>
      </c>
    </row>
    <row r="167" spans="2:6">
      <c r="B167" s="1">
        <v>101</v>
      </c>
      <c r="C167" s="1">
        <f>'Vo確認(Vin(min))'!G192</f>
        <v>7.3107500981274187</v>
      </c>
      <c r="D167" s="1">
        <f>'Vo確認(Vin(typ))'!G192</f>
        <v>11.740770153078774</v>
      </c>
      <c r="E167">
        <f>'Vo確認(Vin(max))'!G192</f>
        <v>12.057200157003871</v>
      </c>
      <c r="F167">
        <f>'Vo確認(Vin(min))'!H192</f>
        <v>12</v>
      </c>
    </row>
    <row r="168" spans="2:6">
      <c r="B168" s="1">
        <v>101.5</v>
      </c>
      <c r="C168" s="1">
        <f>'Vo確認(Vin(min))'!G193</f>
        <v>7.2899328649995834</v>
      </c>
      <c r="D168" s="1">
        <f>'Vo確認(Vin(typ))'!G193</f>
        <v>11.708295269399349</v>
      </c>
      <c r="E168">
        <f>'Vo確認(Vin(max))'!G193</f>
        <v>12.023892583999332</v>
      </c>
      <c r="F168">
        <f>'Vo確認(Vin(min))'!H193</f>
        <v>12</v>
      </c>
    </row>
    <row r="169" spans="2:6">
      <c r="B169" s="1">
        <v>102</v>
      </c>
      <c r="C169" s="1">
        <f>'Vo確認(Vin(min))'!G194</f>
        <v>7.2694705414478547</v>
      </c>
      <c r="D169" s="1">
        <f>'Vo確認(Vin(typ))'!G194</f>
        <v>11.676374044658653</v>
      </c>
      <c r="E169">
        <f>'Vo確認(Vin(max))'!G194</f>
        <v>11.991152866316568</v>
      </c>
      <c r="F169">
        <f>'Vo確認(Vin(min))'!H194</f>
        <v>12</v>
      </c>
    </row>
    <row r="170" spans="2:6">
      <c r="B170" s="1">
        <v>102.5</v>
      </c>
      <c r="C170" s="1">
        <f>'Vo確認(Vin(min))'!G195</f>
        <v>7.2493539210369233</v>
      </c>
      <c r="D170" s="1">
        <f>'Vo確認(Vin(typ))'!G195</f>
        <v>11.644992116817599</v>
      </c>
      <c r="E170">
        <f>'Vo確認(Vin(max))'!G195</f>
        <v>11.958966273659076</v>
      </c>
      <c r="F170">
        <f>'Vo確認(Vin(min))'!H195</f>
        <v>12</v>
      </c>
    </row>
    <row r="171" spans="2:6">
      <c r="B171" s="1">
        <v>103</v>
      </c>
      <c r="C171" s="1">
        <f>'Vo確認(Vin(min))'!G196</f>
        <v>7.2295740957320271</v>
      </c>
      <c r="D171" s="1">
        <f>'Vo確認(Vin(typ))'!G196</f>
        <v>11.614135589341963</v>
      </c>
      <c r="E171">
        <f>'Vo確認(Vin(max))'!G196</f>
        <v>11.927318553171244</v>
      </c>
      <c r="F171">
        <f>'Vo確認(Vin(min))'!H196</f>
        <v>12</v>
      </c>
    </row>
    <row r="172" spans="2:6">
      <c r="B172" s="1">
        <v>103.5</v>
      </c>
      <c r="C172" s="1">
        <f>'Vo確認(Vin(min))'!G197</f>
        <v>7.2101224442993068</v>
      </c>
      <c r="D172" s="1">
        <f>'Vo確認(Vin(typ))'!G197</f>
        <v>11.583791013106918</v>
      </c>
      <c r="E172">
        <f>'Vo確認(Vin(max))'!G197</f>
        <v>11.896195910878889</v>
      </c>
      <c r="F172">
        <f>'Vo確認(Vin(min))'!H197</f>
        <v>12</v>
      </c>
    </row>
    <row r="173" spans="2:6">
      <c r="B173" s="1">
        <v>104</v>
      </c>
      <c r="C173" s="1">
        <f>'Vo確認(Vin(min))'!G198</f>
        <v>7.190990621226705</v>
      </c>
      <c r="D173" s="1">
        <f>'Vo確認(Vin(typ))'!G198</f>
        <v>11.553945369113659</v>
      </c>
      <c r="E173">
        <f>'Vo確認(Vin(max))'!G198</f>
        <v>11.865584993962727</v>
      </c>
      <c r="F173">
        <f>'Vo確認(Vin(min))'!H198</f>
        <v>12</v>
      </c>
    </row>
    <row r="174" spans="2:6">
      <c r="B174" s="1">
        <v>104.5</v>
      </c>
      <c r="C174" s="1">
        <f>'Vo確認(Vin(min))'!G199</f>
        <v>7.1721705461394363</v>
      </c>
      <c r="D174" s="1">
        <f>'Vo確認(Vin(typ))'!G199</f>
        <v>11.52458605197752</v>
      </c>
      <c r="E174">
        <f>'Vo確認(Vin(max))'!G199</f>
        <v>11.835472873823099</v>
      </c>
      <c r="F174">
        <f>'Vo確認(Vin(min))'!H199</f>
        <v>12</v>
      </c>
    </row>
    <row r="175" spans="2:6">
      <c r="B175" s="1">
        <v>105</v>
      </c>
      <c r="C175" s="1">
        <f>'Vo確認(Vin(min))'!G200</f>
        <v>7.1536543936851906</v>
      </c>
      <c r="D175" s="1">
        <f>'Vo確認(Vin(typ))'!G200</f>
        <v>11.495700854148897</v>
      </c>
      <c r="E175">
        <f>'Vo確認(Vin(max))'!G200</f>
        <v>11.805847029896304</v>
      </c>
      <c r="F175">
        <f>'Vo確認(Vin(min))'!H200</f>
        <v>12</v>
      </c>
    </row>
    <row r="176" spans="2:6">
      <c r="B176" s="1">
        <v>105.5</v>
      </c>
      <c r="C176" s="1">
        <f>'Vo確認(Vin(min))'!G201</f>
        <v>7.1354345838658642</v>
      </c>
      <c r="D176" s="1">
        <f>'Vo確認(Vin(typ))'!G201</f>
        <v>11.467277950830747</v>
      </c>
      <c r="E176">
        <f>'Vo確認(Vin(max))'!G201</f>
        <v>11.776695334185382</v>
      </c>
      <c r="F176">
        <f>'Vo確認(Vin(min))'!H201</f>
        <v>12</v>
      </c>
    </row>
    <row r="177" spans="2:6">
      <c r="B177" s="1">
        <v>106</v>
      </c>
      <c r="C177" s="1">
        <f>'Vo確認(Vin(min))'!G202</f>
        <v>7.1175037727936417</v>
      </c>
      <c r="D177" s="1">
        <f>'Vo確認(Vin(typ))'!G202</f>
        <v>11.439305885558081</v>
      </c>
      <c r="E177">
        <f>'Vo確認(Vin(max))'!G202</f>
        <v>11.748006036469826</v>
      </c>
      <c r="F177">
        <f>'Vo確認(Vin(min))'!H202</f>
        <v>12</v>
      </c>
    </row>
    <row r="178" spans="2:6">
      <c r="B178" s="1">
        <v>106.5</v>
      </c>
      <c r="C178" s="1">
        <f>'Vo確認(Vin(min))'!G203</f>
        <v>7.0998548438505615</v>
      </c>
      <c r="D178" s="1">
        <f>'Vo確認(Vin(typ))'!G203</f>
        <v>11.411773556406875</v>
      </c>
      <c r="E178">
        <f>'Vo確認(Vin(max))'!G203</f>
        <v>11.719767750160898</v>
      </c>
      <c r="F178">
        <f>'Vo確認(Vin(min))'!H203</f>
        <v>12</v>
      </c>
    </row>
    <row r="179" spans="2:6">
      <c r="B179" s="1">
        <v>107</v>
      </c>
      <c r="C179" s="1">
        <f>'Vo確認(Vin(min))'!G204</f>
        <v>7.0824808992317987</v>
      </c>
      <c r="D179" s="1">
        <f>'Vo確認(Vin(typ))'!G204</f>
        <v>11.384670202801606</v>
      </c>
      <c r="E179">
        <f>'Vo確認(Vin(max))'!G204</f>
        <v>11.691969438770878</v>
      </c>
      <c r="F179">
        <f>'Vo確認(Vin(min))'!H204</f>
        <v>12</v>
      </c>
    </row>
    <row r="180" spans="2:6">
      <c r="B180" s="1">
        <v>107.5</v>
      </c>
      <c r="C180" s="1">
        <f>'Vo確認(Vin(min))'!G205</f>
        <v>7.0653752518539257</v>
      </c>
      <c r="D180" s="1">
        <f>'Vo確認(Vin(typ))'!G205</f>
        <v>11.357985392892123</v>
      </c>
      <c r="E180">
        <f>'Vo確認(Vin(max))'!G205</f>
        <v>11.664600402966281</v>
      </c>
      <c r="F180">
        <f>'Vo確認(Vin(min))'!H205</f>
        <v>12</v>
      </c>
    </row>
    <row r="181" spans="2:6">
      <c r="B181" s="1">
        <v>108</v>
      </c>
      <c r="C181" s="1">
        <f>'Vo確認(Vin(min))'!G206</f>
        <v>7.0485314176104534</v>
      </c>
      <c r="D181" s="1">
        <f>'Vo確認(Vin(typ))'!G206</f>
        <v>11.331709011472308</v>
      </c>
      <c r="E181">
        <f>'Vo確認(Vin(max))'!G206</f>
        <v>11.637650268176726</v>
      </c>
      <c r="F181">
        <f>'Vo確認(Vin(min))'!H206</f>
        <v>12</v>
      </c>
    </row>
    <row r="182" spans="2:6">
      <c r="B182" s="1">
        <v>108.5</v>
      </c>
      <c r="C182" s="1">
        <f>'Vo確認(Vin(min))'!G207</f>
        <v>7.031943107957856</v>
      </c>
      <c r="D182" s="1">
        <f>'Vo確認(Vin(typ))'!G207</f>
        <v>11.305831248414254</v>
      </c>
      <c r="E182">
        <f>'Vo確認(Vin(max))'!G207</f>
        <v>11.61110897273257</v>
      </c>
      <c r="F182">
        <f>'Vo確認(Vin(min))'!H207</f>
        <v>12</v>
      </c>
    </row>
    <row r="183" spans="2:6">
      <c r="B183" s="1">
        <v>109</v>
      </c>
      <c r="C183" s="1">
        <f>'Vo確認(Vin(min))'!G208</f>
        <v>7.0156042228162026</v>
      </c>
      <c r="D183" s="1">
        <f>'Vo確認(Vin(typ))'!G208</f>
        <v>11.280342587593276</v>
      </c>
      <c r="E183">
        <f>'Vo確認(Vin(max))'!G208</f>
        <v>11.584966756505922</v>
      </c>
      <c r="F183">
        <f>'Vo確認(Vin(min))'!H208</f>
        <v>12</v>
      </c>
    </row>
    <row r="184" spans="2:6">
      <c r="B184" s="1">
        <v>109.5</v>
      </c>
      <c r="C184" s="1">
        <f>'Vo確認(Vin(min))'!G209</f>
        <v>6.9995088437693251</v>
      </c>
      <c r="D184" s="1">
        <f>'Vo確認(Vin(typ))'!G209</f>
        <v>11.255233796280146</v>
      </c>
      <c r="E184">
        <f>'Vo確認(Vin(max))'!G209</f>
        <v>11.55921415003092</v>
      </c>
      <c r="F184">
        <f>'Vo確認(Vin(min))'!H209</f>
        <v>12</v>
      </c>
    </row>
    <row r="185" spans="2:6">
      <c r="B185" s="1">
        <v>110</v>
      </c>
      <c r="C185" s="1">
        <f>'Vo確認(Vin(min))'!G210</f>
        <v>6.9836512275503138</v>
      </c>
      <c r="D185" s="1">
        <f>'Vo確認(Vin(typ))'!G210</f>
        <v>11.230495914978491</v>
      </c>
      <c r="E185">
        <f>'Vo確認(Vin(max))'!G210</f>
        <v>11.533841964080501</v>
      </c>
      <c r="F185">
        <f>'Vo確認(Vin(min))'!H210</f>
        <v>12</v>
      </c>
    </row>
    <row r="186" spans="2:6">
      <c r="B186" s="1">
        <v>110.5</v>
      </c>
      <c r="C186" s="1">
        <f>'Vo確認(Vin(min))'!G211</f>
        <v>6.9680257997987471</v>
      </c>
      <c r="D186" s="1">
        <f>'Vo確認(Vin(typ))'!G211</f>
        <v>11.206120247686044</v>
      </c>
      <c r="E186">
        <f>'Vo確認(Vin(max))'!G211</f>
        <v>11.508841279677995</v>
      </c>
      <c r="F186">
        <f>'Vo確認(Vin(min))'!H211</f>
        <v>12</v>
      </c>
    </row>
    <row r="187" spans="2:6">
      <c r="B187" s="1">
        <v>111</v>
      </c>
      <c r="C187" s="1">
        <f>'Vo確認(Vin(min))'!G212</f>
        <v>6.9526271490769043</v>
      </c>
      <c r="D187" s="1">
        <f>'Vo確認(Vin(typ))'!G212</f>
        <v>11.182098352559969</v>
      </c>
      <c r="E187">
        <f>'Vo確認(Vin(max))'!G212</f>
        <v>11.484203438523044</v>
      </c>
      <c r="F187">
        <f>'Vo確認(Vin(min))'!H212</f>
        <v>12</v>
      </c>
    </row>
    <row r="188" spans="2:6">
      <c r="B188" s="1">
        <v>111.5</v>
      </c>
      <c r="C188" s="1">
        <f>'Vo確認(Vin(min))'!G213</f>
        <v>6.9374500211328209</v>
      </c>
      <c r="D188" s="1">
        <f>'Vo確認(Vin(typ))'!G213</f>
        <v>11.1584220329672</v>
      </c>
      <c r="E188">
        <f>'Vo確認(Vin(max))'!G213</f>
        <v>11.459920033812514</v>
      </c>
      <c r="F188">
        <f>'Vo確認(Vin(min))'!H213</f>
        <v>12</v>
      </c>
    </row>
    <row r="189" spans="2:6">
      <c r="B189" s="1">
        <v>112</v>
      </c>
      <c r="C189" s="1">
        <f>'Vo確認(Vin(min))'!G214</f>
        <v>6.9224893133986285</v>
      </c>
      <c r="D189" s="1">
        <f>'Vo確認(Vin(typ))'!G214</f>
        <v>11.135083328901858</v>
      </c>
      <c r="E189">
        <f>'Vo確認(Vin(max))'!G214</f>
        <v>11.435982901437805</v>
      </c>
      <c r="F189">
        <f>'Vo確認(Vin(min))'!H214</f>
        <v>12</v>
      </c>
    </row>
    <row r="190" spans="2:6">
      <c r="B190" s="1">
        <v>112.5</v>
      </c>
      <c r="C190" s="1">
        <f>'Vo確認(Vin(min))'!G215</f>
        <v>6.9077400697132703</v>
      </c>
      <c r="D190" s="1">
        <f>'Vo確認(Vin(typ))'!G215</f>
        <v>11.1120745087527</v>
      </c>
      <c r="E190">
        <f>'Vo確認(Vin(max))'!G215</f>
        <v>11.412384111541233</v>
      </c>
      <c r="F190">
        <f>'Vo確認(Vin(min))'!H215</f>
        <v>12</v>
      </c>
    </row>
    <row r="191" spans="2:6">
      <c r="B191" s="1">
        <v>113</v>
      </c>
      <c r="C191" s="1">
        <f>'Vo確認(Vin(min))'!G216</f>
        <v>6.8931974752592771</v>
      </c>
      <c r="D191" s="1">
        <f>'Vo確認(Vin(typ))'!G216</f>
        <v>11.089388061404472</v>
      </c>
      <c r="E191">
        <f>'Vo確認(Vin(max))'!G216</f>
        <v>11.389115960414841</v>
      </c>
      <c r="F191">
        <f>'Vo確認(Vin(min))'!H216</f>
        <v>12</v>
      </c>
    </row>
    <row r="192" spans="2:6">
      <c r="B192" s="1">
        <v>113.5</v>
      </c>
      <c r="C192" s="1">
        <f>'Vo確認(Vin(min))'!G217</f>
        <v>6.8788568517036861</v>
      </c>
      <c r="D192" s="1">
        <f>'Vo確認(Vin(typ))'!G217</f>
        <v>11.067016688657752</v>
      </c>
      <c r="E192">
        <f>'Vo確認(Vin(max))'!G217</f>
        <v>11.366170962725899</v>
      </c>
      <c r="F192">
        <f>'Vo確認(Vin(min))'!H217</f>
        <v>12</v>
      </c>
    </row>
    <row r="193" spans="2:6">
      <c r="B193" s="1">
        <v>114</v>
      </c>
      <c r="C193" s="1">
        <f>'Vo確認(Vin(min))'!G218</f>
        <v>6.8647136525338492</v>
      </c>
      <c r="D193" s="1">
        <f>'Vo確認(Vin(typ))'!G218</f>
        <v>11.044953297952805</v>
      </c>
      <c r="E193">
        <f>'Vo確認(Vin(max))'!G218</f>
        <v>11.343541844054158</v>
      </c>
      <c r="F193">
        <f>'Vo確認(Vin(min))'!H218</f>
        <v>12</v>
      </c>
    </row>
    <row r="194" spans="2:6">
      <c r="B194" s="1">
        <v>114.5</v>
      </c>
      <c r="C194" s="1">
        <f>'Vo確認(Vin(min))'!G219</f>
        <v>6.8507634585792019</v>
      </c>
      <c r="D194" s="1">
        <f>'Vo確認(Vin(typ))'!G219</f>
        <v>11.023190995383555</v>
      </c>
      <c r="E194">
        <f>'Vo確認(Vin(max))'!G219</f>
        <v>11.321221533726725</v>
      </c>
      <c r="F194">
        <f>'Vo確認(Vin(min))'!H219</f>
        <v>12</v>
      </c>
    </row>
    <row r="195" spans="2:6">
      <c r="B195" s="1">
        <v>115</v>
      </c>
      <c r="C195" s="1">
        <f>'Vo確認(Vin(min))'!G220</f>
        <v>6.8370019737106347</v>
      </c>
      <c r="D195" s="1">
        <f>'Vo確認(Vin(typ))'!G220</f>
        <v>11.00172307898859</v>
      </c>
      <c r="E195">
        <f>'Vo確認(Vin(max))'!G220</f>
        <v>11.299203157937015</v>
      </c>
      <c r="F195">
        <f>'Vo確認(Vin(min))'!H220</f>
        <v>12</v>
      </c>
    </row>
    <row r="196" spans="2:6">
      <c r="B196" s="1">
        <v>115.5</v>
      </c>
      <c r="C196" s="1">
        <f>'Vo確認(Vin(min))'!G221</f>
        <v>6.8234250207094327</v>
      </c>
      <c r="D196" s="1">
        <f>'Vo確認(Vin(typ))'!G221</f>
        <v>10.980543032306713</v>
      </c>
      <c r="E196">
        <f>'Vo確認(Vin(max))'!G221</f>
        <v>11.27748003313509</v>
      </c>
      <c r="F196">
        <f>'Vo確認(Vin(min))'!H221</f>
        <v>12</v>
      </c>
    </row>
    <row r="197" spans="2:6">
      <c r="B197" s="1">
        <v>116</v>
      </c>
      <c r="C197" s="1">
        <f>'Vo確認(Vin(min))'!G222</f>
        <v>6.8100285372982023</v>
      </c>
      <c r="D197" s="1">
        <f>'Vo確認(Vin(typ))'!G222</f>
        <v>10.959644518185195</v>
      </c>
      <c r="E197">
        <f>'Vo確認(Vin(max))'!G222</f>
        <v>11.256045659677126</v>
      </c>
      <c r="F197">
        <f>'Vo確認(Vin(min))'!H222</f>
        <v>12</v>
      </c>
    </row>
    <row r="198" spans="2:6">
      <c r="B198" s="1">
        <v>116.5</v>
      </c>
      <c r="C198" s="1">
        <f>'Vo確認(Vin(min))'!G223</f>
        <v>6.7968085723265883</v>
      </c>
      <c r="D198" s="1">
        <f>'Vo確認(Vin(typ))'!G223</f>
        <v>10.939021372829478</v>
      </c>
      <c r="E198">
        <f>'Vo確認(Vin(max))'!G223</f>
        <v>11.234893715722542</v>
      </c>
      <c r="F198">
        <f>'Vo確認(Vin(min))'!H223</f>
        <v>12</v>
      </c>
    </row>
    <row r="199" spans="2:6">
      <c r="B199" s="1">
        <v>117</v>
      </c>
      <c r="C199" s="1">
        <f>'Vo確認(Vin(min))'!G224</f>
        <v>6.7837612821048916</v>
      </c>
      <c r="D199" s="1">
        <f>'Vo確認(Vin(typ))'!G224</f>
        <v>10.91866760008363</v>
      </c>
      <c r="E199">
        <f>'Vo確認(Vin(max))'!G224</f>
        <v>11.214018051367827</v>
      </c>
      <c r="F199">
        <f>'Vo確認(Vin(min))'!H224</f>
        <v>12</v>
      </c>
    </row>
    <row r="200" spans="2:6">
      <c r="B200" s="1">
        <v>117.5</v>
      </c>
      <c r="C200" s="1">
        <f>'Vo確認(Vin(min))'!G225</f>
        <v>6.7708829268790582</v>
      </c>
      <c r="D200" s="1">
        <f>'Vo確認(Vin(typ))'!G225</f>
        <v>10.898577365931331</v>
      </c>
      <c r="E200">
        <f>'Vo確認(Vin(max))'!G225</f>
        <v>11.193412683006494</v>
      </c>
      <c r="F200">
        <f>'Vo確認(Vin(min))'!H225</f>
        <v>12</v>
      </c>
    </row>
    <row r="201" spans="2:6">
      <c r="B201" s="1">
        <v>118</v>
      </c>
      <c r="C201" s="1">
        <f>'Vo確認(Vin(min))'!G226</f>
        <v>6.758169867440917</v>
      </c>
      <c r="D201" s="1">
        <f>'Vo確認(Vin(typ))'!G226</f>
        <v>10.87874499320783</v>
      </c>
      <c r="E201">
        <f>'Vo確認(Vin(max))'!G226</f>
        <v>11.173071787905466</v>
      </c>
      <c r="F201">
        <f>'Vo確認(Vin(min))'!H226</f>
        <v>12</v>
      </c>
    </row>
    <row r="202" spans="2:6">
      <c r="B202" s="1">
        <v>118.5</v>
      </c>
      <c r="C202" s="1">
        <f>'Vo確認(Vin(min))'!G227</f>
        <v>6.7456185618676292</v>
      </c>
      <c r="D202" s="1">
        <f>'Vo確認(Vin(typ))'!G227</f>
        <v>10.859164956513501</v>
      </c>
      <c r="E202">
        <f>'Vo確認(Vin(max))'!G227</f>
        <v>11.152989698988206</v>
      </c>
      <c r="F202">
        <f>'Vo確認(Vin(min))'!H227</f>
        <v>12</v>
      </c>
    </row>
    <row r="203" spans="2:6">
      <c r="B203" s="1">
        <v>119</v>
      </c>
      <c r="C203" s="1">
        <f>'Vo確認(Vin(min))'!G228</f>
        <v>6.7332255623848898</v>
      </c>
      <c r="D203" s="1">
        <f>'Vo確認(Vin(typ))'!G228</f>
        <v>10.839831877320426</v>
      </c>
      <c r="E203">
        <f>'Vo確認(Vin(max))'!G228</f>
        <v>11.133160899815824</v>
      </c>
      <c r="F203">
        <f>'Vo確認(Vin(min))'!H228</f>
        <v>12</v>
      </c>
    </row>
    <row r="204" spans="2:6">
      <c r="B204" s="1">
        <v>119.5</v>
      </c>
      <c r="C204" s="1">
        <f>'Vo確認(Vin(min))'!G229</f>
        <v>6.7209875123484091</v>
      </c>
      <c r="D204" s="1">
        <f>'Vo確認(Vin(typ))'!G229</f>
        <v>10.820740519263518</v>
      </c>
      <c r="E204">
        <f>'Vo確認(Vin(max))'!G229</f>
        <v>11.113580019757455</v>
      </c>
      <c r="F204">
        <f>'Vo確認(Vin(min))'!H229</f>
        <v>12</v>
      </c>
    </row>
    <row r="205" spans="2:6">
      <c r="B205" s="1">
        <v>120</v>
      </c>
      <c r="C205" s="1">
        <f>'Vo確認(Vin(min))'!G230</f>
        <v>6.7089011433386734</v>
      </c>
      <c r="D205" s="1">
        <f>'Vo確認(Vin(typ))'!G230</f>
        <v>10.801885783608329</v>
      </c>
      <c r="E205">
        <f>'Vo確認(Vin(max))'!G230</f>
        <v>11.094241829341877</v>
      </c>
      <c r="F205">
        <f>'Vo確認(Vin(min))'!H230</f>
        <v>12</v>
      </c>
    </row>
    <row r="206" spans="2:6">
      <c r="B206" s="1">
        <v>120.5</v>
      </c>
      <c r="C206" s="1">
        <f>'Vo確認(Vin(min))'!G231</f>
        <v>6.6969632723641155</v>
      </c>
      <c r="D206" s="1">
        <f>'Vo確認(Vin(typ))'!G231</f>
        <v>10.783262704888021</v>
      </c>
      <c r="E206">
        <f>'Vo確認(Vin(max))'!G231</f>
        <v>11.075141235782585</v>
      </c>
      <c r="F206">
        <f>'Vo確認(Vin(min))'!H231</f>
        <v>12</v>
      </c>
    </row>
    <row r="207" spans="2:6">
      <c r="B207" s="1">
        <v>121</v>
      </c>
      <c r="C207" s="1">
        <f>'Vo確認(Vin(min))'!G232</f>
        <v>6.6851707991680698</v>
      </c>
      <c r="D207" s="1">
        <f>'Vo確認(Vin(typ))'!G232</f>
        <v>10.764866446702188</v>
      </c>
      <c r="E207">
        <f>'Vo確認(Vin(max))'!G232</f>
        <v>11.056273278668911</v>
      </c>
      <c r="F207">
        <f>'Vo確認(Vin(min))'!H232</f>
        <v>12</v>
      </c>
    </row>
    <row r="208" spans="2:6">
      <c r="B208" s="1">
        <v>121.5</v>
      </c>
      <c r="C208" s="1">
        <f>'Vo確認(Vin(min))'!G233</f>
        <v>6.6735207036351438</v>
      </c>
      <c r="D208" s="1">
        <f>'Vo確認(Vin(typ))'!G233</f>
        <v>10.746692297670824</v>
      </c>
      <c r="E208">
        <f>'Vo確認(Vin(max))'!G233</f>
        <v>11.03763312581623</v>
      </c>
      <c r="F208">
        <f>'Vo確認(Vin(min))'!H233</f>
        <v>12</v>
      </c>
    </row>
    <row r="209" spans="2:6">
      <c r="B209" s="1">
        <v>122</v>
      </c>
      <c r="C209" s="1">
        <f>'Vo確認(Vin(min))'!G234</f>
        <v>6.6620100432928204</v>
      </c>
      <c r="D209" s="1">
        <f>'Vo確認(Vin(typ))'!G234</f>
        <v>10.728735667536801</v>
      </c>
      <c r="E209">
        <f>'Vo確認(Vin(max))'!G234</f>
        <v>11.019216069268513</v>
      </c>
      <c r="F209">
        <f>'Vo確認(Vin(min))'!H234</f>
        <v>12</v>
      </c>
    </row>
    <row r="210" spans="2:6">
      <c r="B210" s="1">
        <v>122.5</v>
      </c>
      <c r="C210" s="1">
        <f>'Vo確認(Vin(min))'!G235</f>
        <v>6.6506359509042872</v>
      </c>
      <c r="D210" s="1">
        <f>'Vo確認(Vin(typ))'!G235</f>
        <v>10.710992083410689</v>
      </c>
      <c r="E210">
        <f>'Vo確認(Vin(max))'!G235</f>
        <v>11.001017521446858</v>
      </c>
      <c r="F210">
        <f>'Vo確認(Vin(min))'!H235</f>
        <v>12</v>
      </c>
    </row>
    <row r="211" spans="2:6">
      <c r="B211" s="1">
        <v>123</v>
      </c>
      <c r="C211" s="1">
        <f>'Vo確認(Vin(min))'!G236</f>
        <v>6.6393956321486938</v>
      </c>
      <c r="D211" s="1">
        <f>'Vo確認(Vin(typ))'!G236</f>
        <v>10.693457186151962</v>
      </c>
      <c r="E211">
        <f>'Vo確認(Vin(max))'!G236</f>
        <v>10.983033011437909</v>
      </c>
      <c r="F211">
        <f>'Vo確認(Vin(min))'!H236</f>
        <v>12</v>
      </c>
    </row>
    <row r="212" spans="2:6">
      <c r="B212" s="1">
        <v>123.5</v>
      </c>
      <c r="C212" s="1">
        <f>'Vo確認(Vin(min))'!G237</f>
        <v>6.6282863633852376</v>
      </c>
      <c r="D212" s="1">
        <f>'Vo確認(Vin(typ))'!G237</f>
        <v>10.67612672688097</v>
      </c>
      <c r="E212">
        <f>'Vo確認(Vin(max))'!G237</f>
        <v>10.965258181416379</v>
      </c>
      <c r="F212">
        <f>'Vo確認(Vin(min))'!H237</f>
        <v>12</v>
      </c>
    </row>
    <row r="213" spans="2:6">
      <c r="B213" s="1">
        <v>124</v>
      </c>
      <c r="C213" s="1">
        <f>'Vo確認(Vin(min))'!G238</f>
        <v>6.6173054894975856</v>
      </c>
      <c r="D213" s="1">
        <f>'Vo確認(Vin(typ))'!G238</f>
        <v>10.658996563616233</v>
      </c>
      <c r="E213">
        <f>'Vo確認(Vin(max))'!G238</f>
        <v>10.947688783196135</v>
      </c>
      <c r="F213">
        <f>'Vo確認(Vin(min))'!H238</f>
        <v>12</v>
      </c>
    </row>
    <row r="214" spans="2:6">
      <c r="B214" s="1">
        <v>124.5</v>
      </c>
      <c r="C214" s="1">
        <f>'Vo確認(Vin(min))'!G239</f>
        <v>6.6064504218153584</v>
      </c>
      <c r="D214" s="1">
        <f>'Vo確認(Vin(typ))'!G239</f>
        <v>10.642062658031959</v>
      </c>
      <c r="E214">
        <f>'Vo確認(Vin(max))'!G239</f>
        <v>10.930320674904573</v>
      </c>
      <c r="F214">
        <f>'Vo確認(Vin(min))'!H239</f>
        <v>12</v>
      </c>
    </row>
    <row r="215" spans="2:6">
      <c r="B215" s="1">
        <v>125</v>
      </c>
      <c r="C215" s="1">
        <f>'Vo確認(Vin(min))'!G240</f>
        <v>6.5957186361095355</v>
      </c>
      <c r="D215" s="1">
        <f>'Vo確認(Vin(typ))'!G240</f>
        <v>10.625321072330873</v>
      </c>
      <c r="E215">
        <f>'Vo確認(Vin(max))'!G240</f>
        <v>10.913149817775256</v>
      </c>
      <c r="F215">
        <f>'Vo確認(Vin(min))'!H240</f>
        <v>12</v>
      </c>
    </row>
    <row r="216" spans="2:6">
      <c r="B216" s="1">
        <v>125.5</v>
      </c>
      <c r="C216" s="1">
        <f>'Vo確認(Vin(min))'!G241</f>
        <v>6.5851076706587488</v>
      </c>
      <c r="D216" s="1">
        <f>'Vo確認(Vin(typ))'!G241</f>
        <v>10.608767966227648</v>
      </c>
      <c r="E216">
        <f>'Vo確認(Vin(max))'!G241</f>
        <v>10.896172273053997</v>
      </c>
      <c r="F216">
        <f>'Vo確認(Vin(min))'!H241</f>
        <v>12</v>
      </c>
    </row>
    <row r="217" spans="2:6">
      <c r="B217" s="1">
        <v>126</v>
      </c>
      <c r="C217" s="1">
        <f>'Vo確認(Vin(min))'!G242</f>
        <v>6.5746151243836275</v>
      </c>
      <c r="D217" s="1">
        <f>'Vo確認(Vin(typ))'!G242</f>
        <v>10.592399594038458</v>
      </c>
      <c r="E217">
        <f>'Vo確認(Vin(max))'!G242</f>
        <v>10.879384199013804</v>
      </c>
      <c r="F217">
        <f>'Vo確認(Vin(min))'!H242</f>
        <v>12</v>
      </c>
    </row>
    <row r="218" spans="2:6">
      <c r="B218" s="1">
        <v>126.5</v>
      </c>
      <c r="C218" s="1">
        <f>'Vo確認(Vin(min))'!G243</f>
        <v>6.5642386550464584</v>
      </c>
      <c r="D218" s="1">
        <f>'Vo確認(Vin(typ))'!G243</f>
        <v>10.576212301872475</v>
      </c>
      <c r="E218">
        <f>'Vo確認(Vin(max))'!G243</f>
        <v>10.862781848074333</v>
      </c>
      <c r="F218">
        <f>'Vo確認(Vin(min))'!H243</f>
        <v>12</v>
      </c>
    </row>
    <row r="219" spans="2:6">
      <c r="B219" s="1">
        <v>127</v>
      </c>
      <c r="C219" s="1">
        <f>'Vo確認(Vin(min))'!G244</f>
        <v>6.5539759775135256</v>
      </c>
      <c r="D219" s="1">
        <f>'Vo確認(Vin(typ))'!G244</f>
        <v>10.560202524921099</v>
      </c>
      <c r="E219">
        <f>'Vo確認(Vin(max))'!G244</f>
        <v>10.84636156402164</v>
      </c>
      <c r="F219">
        <f>'Vo確認(Vin(min))'!H244</f>
        <v>12</v>
      </c>
    </row>
    <row r="220" spans="2:6">
      <c r="B220" s="1">
        <v>127.5</v>
      </c>
      <c r="C220" s="1">
        <f>'Vo確認(Vin(min))'!G245</f>
        <v>6.5438248620776491</v>
      </c>
      <c r="D220" s="1">
        <f>'Vo確認(Vin(typ))'!G245</f>
        <v>10.544366784841133</v>
      </c>
      <c r="E220">
        <f>'Vo確認(Vin(max))'!G245</f>
        <v>10.830119779324239</v>
      </c>
      <c r="F220">
        <f>'Vo確認(Vin(min))'!H245</f>
        <v>12</v>
      </c>
    </row>
    <row r="221" spans="2:6">
      <c r="B221" s="1">
        <v>128</v>
      </c>
      <c r="C221" s="1">
        <f>'Vo確認(Vin(min))'!G246</f>
        <v>6.5337831328385469</v>
      </c>
      <c r="D221" s="1">
        <f>'Vo確認(Vin(typ))'!G246</f>
        <v>10.528701687228134</v>
      </c>
      <c r="E221">
        <f>'Vo確認(Vin(max))'!G246</f>
        <v>10.814053012541674</v>
      </c>
      <c r="F221">
        <f>'Vo確認(Vin(min))'!H246</f>
        <v>12</v>
      </c>
    </row>
    <row r="222" spans="2:6">
      <c r="B222" s="1">
        <v>128.5</v>
      </c>
      <c r="C222" s="1">
        <f>'Vo確認(Vin(min))'!G247</f>
        <v>6.5238486661387132</v>
      </c>
      <c r="D222" s="1">
        <f>'Vo確認(Vin(typ))'!G247</f>
        <v>10.513203919176393</v>
      </c>
      <c r="E222">
        <f>'Vo確認(Vin(max))'!G247</f>
        <v>10.798157865821942</v>
      </c>
      <c r="F222">
        <f>'Vo確認(Vin(min))'!H247</f>
        <v>12</v>
      </c>
    </row>
    <row r="223" spans="2:6">
      <c r="B223" s="1">
        <v>129</v>
      </c>
      <c r="C223" s="1">
        <f>'Vo確認(Vin(min))'!G248</f>
        <v>6.5140193890526765</v>
      </c>
      <c r="D223" s="1">
        <f>'Vo確認(Vin(typ))'!G248</f>
        <v>10.497870246922176</v>
      </c>
      <c r="E223">
        <f>'Vo確認(Vin(max))'!G248</f>
        <v>10.782431022484282</v>
      </c>
      <c r="F223">
        <f>'Vo確認(Vin(min))'!H248</f>
        <v>12</v>
      </c>
    </row>
    <row r="224" spans="2:6">
      <c r="B224" s="1">
        <v>129.5</v>
      </c>
      <c r="C224" s="1">
        <f>'Vo確認(Vin(min))'!G249</f>
        <v>6.5042932779274985</v>
      </c>
      <c r="D224" s="1">
        <f>'Vo確認(Vin(typ))'!G249</f>
        <v>10.482697513566897</v>
      </c>
      <c r="E224">
        <f>'Vo確認(Vin(max))'!G249</f>
        <v>10.766869244683997</v>
      </c>
      <c r="F224">
        <f>'Vo確認(Vin(min))'!H249</f>
        <v>12</v>
      </c>
    </row>
    <row r="225" spans="2:6">
      <c r="B225" s="1">
        <v>130</v>
      </c>
      <c r="C225" s="1">
        <f>'Vo確認(Vin(min))'!G250</f>
        <v>6.4946683569725803</v>
      </c>
      <c r="D225" s="1">
        <f>'Vo確認(Vin(typ))'!G250</f>
        <v>10.467682636877225</v>
      </c>
      <c r="E225">
        <f>'Vo確認(Vin(max))'!G250</f>
        <v>10.751469371156128</v>
      </c>
      <c r="F225">
        <f>'Vo確認(Vin(min))'!H250</f>
        <v>12</v>
      </c>
    </row>
    <row r="226" spans="2:6">
      <c r="B226" s="1">
        <v>130.5</v>
      </c>
      <c r="C226" s="1">
        <f>'Vo確認(Vin(min))'!G251</f>
        <v>6.4851426968968457</v>
      </c>
      <c r="D226" s="1">
        <f>'Vo確認(Vin(typ))'!G251</f>
        <v>10.452822607159078</v>
      </c>
      <c r="E226">
        <f>'Vo確認(Vin(max))'!G251</f>
        <v>10.736228315034953</v>
      </c>
      <c r="F226">
        <f>'Vo確認(Vin(min))'!H251</f>
        <v>12</v>
      </c>
    </row>
    <row r="227" spans="2:6">
      <c r="B227" s="1">
        <v>131</v>
      </c>
      <c r="C227" s="1">
        <f>'Vo確認(Vin(min))'!G252</f>
        <v>6.4757144135914597</v>
      </c>
      <c r="D227" s="1">
        <f>'Vo確認(Vin(typ))'!G252</f>
        <v>10.438114485202677</v>
      </c>
      <c r="E227">
        <f>'Vo確認(Vin(max))'!G252</f>
        <v>10.721143061746336</v>
      </c>
      <c r="F227">
        <f>'Vo確認(Vin(min))'!H252</f>
        <v>12</v>
      </c>
    </row>
    <row r="228" spans="2:6">
      <c r="B228" s="1">
        <v>131.5</v>
      </c>
      <c r="C228" s="1">
        <f>'Vo確認(Vin(min))'!G253</f>
        <v>6.4663816668563703</v>
      </c>
      <c r="D228" s="1">
        <f>'Vo確認(Vin(typ))'!G253</f>
        <v>10.423555400295937</v>
      </c>
      <c r="E228">
        <f>'Vo確認(Vin(max))'!G253</f>
        <v>10.706210666970192</v>
      </c>
      <c r="F228">
        <f>'Vo確認(Vin(min))'!H253</f>
        <v>12</v>
      </c>
    </row>
    <row r="229" spans="2:6">
      <c r="B229" s="1">
        <v>132</v>
      </c>
      <c r="C229" s="1">
        <f>'Vo確認(Vin(min))'!G254</f>
        <v>6.457142659169004</v>
      </c>
      <c r="D229" s="1">
        <f>'Vo確認(Vin(typ))'!G254</f>
        <v>10.409142548303645</v>
      </c>
      <c r="E229">
        <f>'Vo確認(Vin(max))'!G254</f>
        <v>10.691428254670408</v>
      </c>
      <c r="F229">
        <f>'Vo確認(Vin(min))'!H254</f>
        <v>12</v>
      </c>
    </row>
    <row r="230" spans="2:6">
      <c r="B230" s="1">
        <v>132.5</v>
      </c>
      <c r="C230" s="1">
        <f>'Vo確認(Vin(min))'!G255</f>
        <v>6.4479956344934903</v>
      </c>
      <c r="D230" s="1">
        <f>'Vo確認(Vin(typ))'!G255</f>
        <v>10.394873189809845</v>
      </c>
      <c r="E230">
        <f>'Vo確認(Vin(max))'!G255</f>
        <v>10.676793015189585</v>
      </c>
      <c r="F230">
        <f>'Vo確認(Vin(min))'!H255</f>
        <v>12</v>
      </c>
    </row>
    <row r="231" spans="2:6">
      <c r="B231" s="1">
        <v>133</v>
      </c>
      <c r="C231" s="1">
        <f>'Vo確認(Vin(min))'!G256</f>
        <v>6.4389388771289076</v>
      </c>
      <c r="D231" s="1">
        <f>'Vo確認(Vin(typ))'!G256</f>
        <v>10.380744648321096</v>
      </c>
      <c r="E231">
        <f>'Vo確認(Vin(max))'!G256</f>
        <v>10.662302203406254</v>
      </c>
      <c r="F231">
        <f>'Vo確認(Vin(min))'!H256</f>
        <v>12</v>
      </c>
    </row>
    <row r="232" spans="2:6">
      <c r="B232" s="1">
        <v>133.5</v>
      </c>
      <c r="C232" s="1">
        <f>'Vo確認(Vin(min))'!G257</f>
        <v>6.4299707105950867</v>
      </c>
      <c r="D232" s="1">
        <f>'Vo確認(Vin(typ))'!G257</f>
        <v>10.366754308528334</v>
      </c>
      <c r="E232">
        <f>'Vo確認(Vin(max))'!G257</f>
        <v>10.64795313695214</v>
      </c>
      <c r="F232">
        <f>'Vo確認(Vin(min))'!H257</f>
        <v>12</v>
      </c>
    </row>
    <row r="233" spans="2:6">
      <c r="B233" s="1">
        <v>134</v>
      </c>
      <c r="C233" s="1">
        <f>'Vo確認(Vin(min))'!G258</f>
        <v>6.4210894965545631</v>
      </c>
      <c r="D233" s="1">
        <f>'Vo確認(Vin(typ))'!G258</f>
        <v>10.352899614625118</v>
      </c>
      <c r="E233">
        <f>'Vo確認(Vin(max))'!G258</f>
        <v>10.633743194487302</v>
      </c>
      <c r="F233">
        <f>'Vo確認(Vin(min))'!H258</f>
        <v>12</v>
      </c>
    </row>
    <row r="234" spans="2:6">
      <c r="B234" s="1">
        <v>134.5</v>
      </c>
      <c r="C234" s="1">
        <f>'Vo確認(Vin(min))'!G259</f>
        <v>6.4122936337693242</v>
      </c>
      <c r="D234" s="1">
        <f>'Vo確認(Vin(typ))'!G259</f>
        <v>10.339178068680145</v>
      </c>
      <c r="E234">
        <f>'Vo確認(Vin(max))'!G259</f>
        <v>10.619669814030917</v>
      </c>
      <c r="F234">
        <f>'Vo確認(Vin(min))'!H259</f>
        <v>12</v>
      </c>
    </row>
    <row r="235" spans="2:6">
      <c r="B235" s="1">
        <v>135</v>
      </c>
      <c r="C235" s="1">
        <f>'Vo確認(Vin(min))'!G260</f>
        <v>6.4035815570910852</v>
      </c>
      <c r="D235" s="1">
        <f>'Vo確認(Vin(typ))'!G260</f>
        <v>10.325587229062092</v>
      </c>
      <c r="E235">
        <f>'Vo確認(Vin(max))'!G260</f>
        <v>10.605730491345735</v>
      </c>
      <c r="F235">
        <f>'Vo確認(Vin(min))'!H260</f>
        <v>12</v>
      </c>
    </row>
    <row r="236" spans="2:6">
      <c r="B236" s="1">
        <v>135.5</v>
      </c>
      <c r="C236" s="1">
        <f>'Vo確認(Vin(min))'!G261</f>
        <v>6.3949517364838524</v>
      </c>
      <c r="D236" s="1">
        <f>'Vo確認(Vin(typ))'!G261</f>
        <v>10.31212470891481</v>
      </c>
      <c r="E236">
        <f>'Vo確認(Vin(max))'!G261</f>
        <v>10.591922778374165</v>
      </c>
      <c r="F236">
        <f>'Vo確認(Vin(min))'!H261</f>
        <v>12</v>
      </c>
    </row>
    <row r="237" spans="2:6">
      <c r="B237" s="1">
        <v>136</v>
      </c>
      <c r="C237" s="1">
        <f>'Vo確認(Vin(min))'!G262</f>
        <v>6.3864026760775614</v>
      </c>
      <c r="D237" s="1">
        <f>'Vo確認(Vin(typ))'!G262</f>
        <v>10.298788174680997</v>
      </c>
      <c r="E237">
        <f>'Vo確認(Vin(max))'!G262</f>
        <v>10.578244281724098</v>
      </c>
      <c r="F237">
        <f>'Vo確認(Vin(min))'!H262</f>
        <v>12</v>
      </c>
    </row>
    <row r="238" spans="2:6">
      <c r="B238" s="1">
        <v>136.5</v>
      </c>
      <c r="C238" s="1">
        <f>'Vo確認(Vin(min))'!G263</f>
        <v>6.3779329132517182</v>
      </c>
      <c r="D238" s="1">
        <f>'Vo確認(Vin(typ))'!G263</f>
        <v>10.285575344672681</v>
      </c>
      <c r="E238">
        <f>'Vo確認(Vin(max))'!G263</f>
        <v>10.564692661202749</v>
      </c>
      <c r="F238">
        <f>'Vo確認(Vin(min))'!H263</f>
        <v>12</v>
      </c>
    </row>
    <row r="239" spans="2:6">
      <c r="B239" s="1">
        <v>137</v>
      </c>
      <c r="C239" s="1">
        <f>'Vo確認(Vin(min))'!G264</f>
        <v>6.3695410177478831</v>
      </c>
      <c r="D239" s="1">
        <f>'Vo確認(Vin(typ))'!G264</f>
        <v>10.272483987686698</v>
      </c>
      <c r="E239">
        <f>'Vo確認(Vin(max))'!G264</f>
        <v>10.551265628396612</v>
      </c>
      <c r="F239">
        <f>'Vo確認(Vin(min))'!H264</f>
        <v>12</v>
      </c>
    </row>
    <row r="240" spans="2:6">
      <c r="B240" s="1">
        <v>137.5</v>
      </c>
      <c r="C240" s="1">
        <f>'Vo確認(Vin(min))'!G265</f>
        <v>6.3612255908100144</v>
      </c>
      <c r="D240" s="1">
        <f>'Vo確認(Vin(typ))'!G265</f>
        <v>10.259511921663623</v>
      </c>
      <c r="E240">
        <f>'Vo確認(Vin(max))'!G265</f>
        <v>10.537960945296025</v>
      </c>
      <c r="F240">
        <f>'Vo確認(Vin(min))'!H265</f>
        <v>12</v>
      </c>
    </row>
    <row r="241" spans="2:6">
      <c r="B241" s="1">
        <v>138</v>
      </c>
      <c r="C241" s="1">
        <f>'Vo確認(Vin(min))'!G266</f>
        <v>6.3529852643516289</v>
      </c>
      <c r="D241" s="1">
        <f>'Vo確認(Vin(typ))'!G266</f>
        <v>10.246657012388543</v>
      </c>
      <c r="E241">
        <f>'Vo確認(Vin(max))'!G266</f>
        <v>10.524776422962606</v>
      </c>
      <c r="F241">
        <f>'Vo確認(Vin(min))'!H266</f>
        <v>12</v>
      </c>
    </row>
    <row r="242" spans="2:6">
      <c r="B242" s="1">
        <v>138.5</v>
      </c>
      <c r="C242" s="1">
        <f>'Vo確認(Vin(min))'!G267</f>
        <v>6.3448187001488456</v>
      </c>
      <c r="D242" s="1">
        <f>'Vo確認(Vin(typ))'!G267</f>
        <v>10.233917172232198</v>
      </c>
      <c r="E242">
        <f>'Vo確認(Vin(max))'!G267</f>
        <v>10.511709920238152</v>
      </c>
      <c r="F242">
        <f>'Vo確認(Vin(min))'!H267</f>
        <v>12</v>
      </c>
    </row>
    <row r="243" spans="2:6">
      <c r="B243" s="1">
        <v>139</v>
      </c>
      <c r="C243" s="1">
        <f>'Vo確認(Vin(min))'!G268</f>
        <v>6.3367245890583677</v>
      </c>
      <c r="D243" s="1">
        <f>'Vo確認(Vin(typ))'!G268</f>
        <v>10.221290358931055</v>
      </c>
      <c r="E243">
        <f>'Vo確認(Vin(max))'!G268</f>
        <v>10.49875934249339</v>
      </c>
      <c r="F243">
        <f>'Vo確認(Vin(min))'!H268</f>
        <v>12</v>
      </c>
    </row>
    <row r="244" spans="2:6">
      <c r="B244" s="1">
        <v>139.5</v>
      </c>
      <c r="C244" s="1">
        <f>'Vo確認(Vin(min))'!G269</f>
        <v>6.3287016502595472</v>
      </c>
      <c r="D244" s="1">
        <f>'Vo確認(Vin(typ))'!G269</f>
        <v>10.208774574404893</v>
      </c>
      <c r="E244">
        <f>'Vo確認(Vin(max))'!G269</f>
        <v>10.485922640415277</v>
      </c>
      <c r="F244">
        <f>'Vo確認(Vin(min))'!H269</f>
        <v>12</v>
      </c>
    </row>
    <row r="245" spans="2:6">
      <c r="B245" s="1">
        <v>140</v>
      </c>
      <c r="C245" s="1">
        <f>'Vo確認(Vin(min))'!G270</f>
        <v>6.3207486305196419</v>
      </c>
      <c r="D245" s="1">
        <f>'Vo確認(Vin(typ))'!G270</f>
        <v>10.196367863610643</v>
      </c>
      <c r="E245">
        <f>'Vo確認(Vin(max))'!G270</f>
        <v>10.473197808831427</v>
      </c>
      <c r="F245">
        <f>'Vo確認(Vin(min))'!H270</f>
        <v>12</v>
      </c>
    </row>
    <row r="246" spans="2:6">
      <c r="B246" s="1">
        <v>140.5</v>
      </c>
      <c r="C246" s="1">
        <f>'Vo確認(Vin(min))'!G271</f>
        <v>6.3128643034815033</v>
      </c>
      <c r="D246" s="1">
        <f>'Vo確認(Vin(typ))'!G271</f>
        <v>10.184068313431146</v>
      </c>
      <c r="E246">
        <f>'Vo確認(Vin(max))'!G271</f>
        <v>10.460582885570405</v>
      </c>
      <c r="F246">
        <f>'Vo確認(Vin(min))'!H271</f>
        <v>12</v>
      </c>
    </row>
    <row r="247" spans="2:6">
      <c r="B247" s="1">
        <v>141</v>
      </c>
      <c r="C247" s="1">
        <f>'Vo確認(Vin(min))'!G272</f>
        <v>6.3050474689728482</v>
      </c>
      <c r="D247" s="1">
        <f>'Vo確認(Vin(typ))'!G272</f>
        <v>10.171874051597644</v>
      </c>
      <c r="E247">
        <f>'Vo確認(Vin(max))'!G272</f>
        <v>10.448075950356555</v>
      </c>
      <c r="F247">
        <f>'Vo確認(Vin(min))'!H272</f>
        <v>12</v>
      </c>
    </row>
    <row r="248" spans="2:6">
      <c r="B248" s="1">
        <v>141.5</v>
      </c>
      <c r="C248" s="1">
        <f>'Vo確認(Vin(min))'!G273</f>
        <v>6.2972969523364126</v>
      </c>
      <c r="D248" s="1">
        <f>'Vo確認(Vin(typ))'!G273</f>
        <v>10.159783245644801</v>
      </c>
      <c r="E248">
        <f>'Vo確認(Vin(max))'!G273</f>
        <v>10.435675123738259</v>
      </c>
      <c r="F248">
        <f>'Vo確認(Vin(min))'!H273</f>
        <v>12</v>
      </c>
    </row>
    <row r="249" spans="2:6">
      <c r="B249" s="1">
        <v>142</v>
      </c>
      <c r="C249" s="1">
        <f>'Vo確認(Vin(min))'!G274</f>
        <v>6.2896116037802399</v>
      </c>
      <c r="D249" s="1">
        <f>'Vo確認(Vin(typ))'!G274</f>
        <v>10.147794101897174</v>
      </c>
      <c r="E249">
        <f>'Vo確認(Vin(max))'!G274</f>
        <v>10.423378566048385</v>
      </c>
      <c r="F249">
        <f>'Vo確認(Vin(min))'!H274</f>
        <v>12</v>
      </c>
    </row>
    <row r="250" spans="2:6">
      <c r="B250" s="1">
        <v>142.5</v>
      </c>
      <c r="C250" s="1">
        <f>'Vo確認(Vin(min))'!G275</f>
        <v>6.2819902977474218</v>
      </c>
      <c r="D250" s="1">
        <f>'Vo確認(Vin(typ))'!G275</f>
        <v>10.135904864485976</v>
      </c>
      <c r="E250">
        <f>'Vo確認(Vin(max))'!G275</f>
        <v>10.411184476395874</v>
      </c>
      <c r="F250">
        <f>'Vo確認(Vin(min))'!H275</f>
        <v>12</v>
      </c>
    </row>
    <row r="251" spans="2:6">
      <c r="B251" s="1">
        <v>143</v>
      </c>
      <c r="C251" s="1">
        <f>'Vo確認(Vin(min))'!G276</f>
        <v>6.2744319323046014</v>
      </c>
      <c r="D251" s="1">
        <f>'Vo確認(Vin(typ))'!G276</f>
        <v>10.124113814395178</v>
      </c>
      <c r="E251">
        <f>'Vo確認(Vin(max))'!G276</f>
        <v>10.399091091687362</v>
      </c>
      <c r="F251">
        <f>'Vo確認(Vin(min))'!H276</f>
        <v>12</v>
      </c>
    </row>
    <row r="252" spans="2:6">
      <c r="B252" s="1">
        <v>143.5</v>
      </c>
      <c r="C252" s="1">
        <f>'Vo確認(Vin(min))'!G277</f>
        <v>6.266935428548627</v>
      </c>
      <c r="D252" s="1">
        <f>'Vo確認(Vin(typ))'!G277</f>
        <v>10.112419268535858</v>
      </c>
      <c r="E252">
        <f>'Vo確認(Vin(max))'!G277</f>
        <v>10.387096685677804</v>
      </c>
      <c r="F252">
        <f>'Vo確認(Vin(min))'!H277</f>
        <v>12</v>
      </c>
    </row>
    <row r="253" spans="2:6">
      <c r="B253" s="1">
        <v>144</v>
      </c>
      <c r="C253" s="1">
        <f>'Vo確認(Vin(min))'!G278</f>
        <v>6.2594997300307096</v>
      </c>
      <c r="D253" s="1">
        <f>'Vo確認(Vin(typ))'!G278</f>
        <v>10.100819578847908</v>
      </c>
      <c r="E253">
        <f>'Vo確認(Vin(max))'!G278</f>
        <v>10.375199568049135</v>
      </c>
      <c r="F253">
        <f>'Vo確認(Vin(min))'!H278</f>
        <v>12</v>
      </c>
    </row>
    <row r="254" spans="2:6">
      <c r="B254" s="1">
        <v>144.5</v>
      </c>
      <c r="C254" s="1">
        <f>'Vo確認(Vin(min))'!G279</f>
        <v>6.2521238021975032</v>
      </c>
      <c r="D254" s="1">
        <f>'Vo確認(Vin(typ))'!G279</f>
        <v>10.089313131428105</v>
      </c>
      <c r="E254">
        <f>'Vo確認(Vin(max))'!G279</f>
        <v>10.363398083516005</v>
      </c>
      <c r="F254">
        <f>'Vo確認(Vin(min))'!H279</f>
        <v>12</v>
      </c>
    </row>
    <row r="255" spans="2:6">
      <c r="B255" s="1">
        <v>145</v>
      </c>
      <c r="C255" s="1">
        <f>'Vo確認(Vin(min))'!G280</f>
        <v>6.2448066318485624</v>
      </c>
      <c r="D255" s="1">
        <f>'Vo確認(Vin(typ))'!G280</f>
        <v>10.077898345683757</v>
      </c>
      <c r="E255">
        <f>'Vo確認(Vin(max))'!G280</f>
        <v>10.3516906109577</v>
      </c>
      <c r="F255">
        <f>'Vo確認(Vin(min))'!H280</f>
        <v>12</v>
      </c>
    </row>
    <row r="256" spans="2:6">
      <c r="B256" s="1">
        <v>145.5</v>
      </c>
      <c r="C256" s="1">
        <f>'Vo確認(Vin(min))'!G281</f>
        <v>6.2375472266095642</v>
      </c>
      <c r="D256" s="1">
        <f>'Vo確認(Vin(typ))'!G281</f>
        <v>10.066573673510918</v>
      </c>
      <c r="E256">
        <f>'Vo確認(Vin(max))'!G281</f>
        <v>10.340075562575302</v>
      </c>
      <c r="F256">
        <f>'Vo確認(Vin(min))'!H281</f>
        <v>12</v>
      </c>
    </row>
    <row r="257" spans="2:6">
      <c r="B257" s="1">
        <v>146</v>
      </c>
      <c r="C257" s="1">
        <f>'Vo確認(Vin(min))'!G282</f>
        <v>6.2303446144208321</v>
      </c>
      <c r="D257" s="1">
        <f>'Vo確認(Vin(typ))'!G282</f>
        <v>10.055337598496498</v>
      </c>
      <c r="E257">
        <f>'Vo確認(Vin(max))'!G282</f>
        <v>10.328551383073332</v>
      </c>
      <c r="F257">
        <f>'Vo確認(Vin(min))'!H282</f>
        <v>12</v>
      </c>
    </row>
    <row r="258" spans="2:6">
      <c r="B258" s="1">
        <v>146.5</v>
      </c>
      <c r="C258" s="1">
        <f>'Vo確認(Vin(min))'!G283</f>
        <v>6.2231978430406159</v>
      </c>
      <c r="D258" s="1">
        <f>'Vo確認(Vin(typ))'!G283</f>
        <v>10.04418863514336</v>
      </c>
      <c r="E258">
        <f>'Vo確認(Vin(max))'!G283</f>
        <v>10.317116548864986</v>
      </c>
      <c r="F258">
        <f>'Vo確認(Vin(min))'!H283</f>
        <v>12</v>
      </c>
    </row>
    <row r="259" spans="2:6">
      <c r="B259" s="1">
        <v>147</v>
      </c>
      <c r="C259" s="1">
        <f>'Vo確認(Vin(min))'!G284</f>
        <v>6.2161059795626539</v>
      </c>
      <c r="D259" s="1">
        <f>'Vo確認(Vin(typ))'!G284</f>
        <v>10.033125328117737</v>
      </c>
      <c r="E259">
        <f>'Vo確認(Vin(max))'!G284</f>
        <v>10.305769567300246</v>
      </c>
      <c r="F259">
        <f>'Vo確認(Vin(min))'!H284</f>
        <v>12</v>
      </c>
    </row>
    <row r="260" spans="2:6">
      <c r="B260" s="1">
        <v>147.5</v>
      </c>
      <c r="C260" s="1">
        <f>'Vo確認(Vin(min))'!G285</f>
        <v>6.2090681099475162</v>
      </c>
      <c r="D260" s="1">
        <f>'Vo確認(Vin(typ))'!G285</f>
        <v>10.022146251518125</v>
      </c>
      <c r="E260">
        <f>'Vo確認(Vin(max))'!G285</f>
        <v>10.294508975916026</v>
      </c>
      <c r="F260">
        <f>'Vo確認(Vin(min))'!H285</f>
        <v>12</v>
      </c>
    </row>
    <row r="261" spans="2:6">
      <c r="B261" s="1">
        <v>148</v>
      </c>
      <c r="C261" s="1">
        <f>'Vo確認(Vin(min))'!G286</f>
        <v>6.2020833385673386</v>
      </c>
      <c r="D261" s="1">
        <f>'Vo確認(Vin(typ))'!G286</f>
        <v>10.011250008165048</v>
      </c>
      <c r="E261">
        <f>'Vo確認(Vin(max))'!G286</f>
        <v>10.283333341707742</v>
      </c>
      <c r="F261">
        <f>'Vo確認(Vin(min))'!H286</f>
        <v>12</v>
      </c>
    </row>
    <row r="262" spans="2:6">
      <c r="B262" s="1">
        <v>148.5</v>
      </c>
      <c r="C262" s="1">
        <f>'Vo確認(Vin(min))'!G287</f>
        <v>6.195150787763434</v>
      </c>
      <c r="D262" s="1">
        <f>'Vo確認(Vin(typ))'!G287</f>
        <v>10.000435228910955</v>
      </c>
      <c r="E262">
        <f>'Vo確認(Vin(max))'!G287</f>
        <v>10.272241260421492</v>
      </c>
      <c r="F262">
        <f>'Vo確認(Vin(min))'!H287</f>
        <v>12</v>
      </c>
    </row>
    <row r="263" spans="2:6">
      <c r="B263" s="1">
        <v>149</v>
      </c>
      <c r="C263" s="1">
        <f>'Vo確認(Vin(min))'!G288</f>
        <v>6.1882695974164124</v>
      </c>
      <c r="D263" s="1">
        <f>'Vo確認(Vin(typ))'!G288</f>
        <v>9.989700571969605</v>
      </c>
      <c r="E263">
        <f>'Vo確認(Vin(max))'!G288</f>
        <v>10.26123135586626</v>
      </c>
      <c r="F263">
        <f>'Vo確認(Vin(min))'!H288</f>
        <v>12</v>
      </c>
    </row>
    <row r="264" spans="2:6">
      <c r="B264" s="1">
        <v>149.5</v>
      </c>
      <c r="C264" s="1">
        <f>'Vo確認(Vin(min))'!G289</f>
        <v>6.1814389245283916</v>
      </c>
      <c r="D264" s="1">
        <f>'Vo確認(Vin(typ))'!G289</f>
        <v>9.9790447222642911</v>
      </c>
      <c r="E264">
        <f>'Vo確認(Vin(max))'!G289</f>
        <v>10.250302279245425</v>
      </c>
      <c r="F264">
        <f>'Vo確認(Vin(min))'!H289</f>
        <v>12</v>
      </c>
    </row>
    <row r="265" spans="2:6">
      <c r="B265" s="1">
        <v>150</v>
      </c>
      <c r="C265" s="1">
        <f>'Vo確認(Vin(min))'!G290</f>
        <v>6.174657942816892</v>
      </c>
      <c r="D265" s="1">
        <f>'Vo確認(Vin(typ))'!G290</f>
        <v>9.9684663907943492</v>
      </c>
      <c r="E265">
        <f>'Vo確認(Vin(max))'!G290</f>
        <v>10.239452708507025</v>
      </c>
      <c r="F265">
        <f>'Vo確認(Vin(min))'!H290</f>
        <v>12</v>
      </c>
    </row>
    <row r="266" spans="2:6">
      <c r="B266" s="1">
        <v>150.5</v>
      </c>
      <c r="C266" s="1">
        <f>'Vo確認(Vin(min))'!G291</f>
        <v>6.1679258423200691</v>
      </c>
      <c r="D266" s="1">
        <f>'Vo確認(Vin(typ))'!G291</f>
        <v>9.957964314019307</v>
      </c>
      <c r="E266">
        <f>'Vo確認(Vin(max))'!G291</f>
        <v>10.228681347712111</v>
      </c>
      <c r="F266">
        <f>'Vo確認(Vin(min))'!H291</f>
        <v>12</v>
      </c>
    </row>
    <row r="267" spans="2:6">
      <c r="B267" s="1">
        <v>151</v>
      </c>
      <c r="C267" s="1">
        <f>'Vo確認(Vin(min))'!G292</f>
        <v>6.1612418290128863</v>
      </c>
      <c r="D267" s="1">
        <f>'Vo確認(Vin(typ))'!G292</f>
        <v>9.9475372532601032</v>
      </c>
      <c r="E267">
        <f>'Vo確認(Vin(max))'!G292</f>
        <v>10.217986926420618</v>
      </c>
      <c r="F267">
        <f>'Vo確認(Vin(min))'!H292</f>
        <v>12</v>
      </c>
    </row>
    <row r="268" spans="2:6">
      <c r="B268" s="1">
        <v>151.5</v>
      </c>
      <c r="C268" s="1">
        <f>'Vo確認(Vin(min))'!G293</f>
        <v>6.1546051244339033</v>
      </c>
      <c r="D268" s="1">
        <f>'Vo確認(Vin(typ))'!G293</f>
        <v>9.9371839941168894</v>
      </c>
      <c r="E268">
        <f>'Vo確認(Vin(max))'!G293</f>
        <v>10.207368199094246</v>
      </c>
      <c r="F268">
        <f>'Vo確認(Vin(min))'!H293</f>
        <v>12</v>
      </c>
    </row>
    <row r="269" spans="2:6">
      <c r="B269" s="1">
        <v>152</v>
      </c>
      <c r="C269" s="1">
        <f>'Vo確認(Vin(min))'!G294</f>
        <v>6.148014965322349</v>
      </c>
      <c r="D269" s="1">
        <f>'Vo確認(Vin(typ))'!G294</f>
        <v>9.9269033459028648</v>
      </c>
      <c r="E269">
        <f>'Vo確認(Vin(max))'!G294</f>
        <v>10.196823944515758</v>
      </c>
      <c r="F269">
        <f>'Vo確認(Vin(min))'!H294</f>
        <v>12</v>
      </c>
    </row>
    <row r="270" spans="2:6">
      <c r="B270" s="1">
        <v>152.5</v>
      </c>
      <c r="C270" s="1">
        <f>'Vo確認(Vin(min))'!G295</f>
        <v>6.1414706032651099</v>
      </c>
      <c r="D270" s="1">
        <f>'Vo確認(Vin(typ))'!G295</f>
        <v>9.9166941410935721</v>
      </c>
      <c r="E270">
        <f>'Vo確認(Vin(max))'!G295</f>
        <v>10.186352965224176</v>
      </c>
      <c r="F270">
        <f>'Vo確認(Vin(min))'!H295</f>
        <v>12</v>
      </c>
    </row>
    <row r="271" spans="2:6">
      <c r="B271" s="1">
        <v>153</v>
      </c>
      <c r="C271" s="1">
        <f>'Vo確認(Vin(min))'!G296</f>
        <v>6.1349713043533871</v>
      </c>
      <c r="D271" s="1">
        <f>'Vo確認(Vin(typ))'!G296</f>
        <v>9.9065552347912842</v>
      </c>
      <c r="E271">
        <f>'Vo確認(Vin(max))'!G296</f>
        <v>10.175954086965419</v>
      </c>
      <c r="F271">
        <f>'Vo確認(Vin(min))'!H296</f>
        <v>12</v>
      </c>
    </row>
    <row r="272" spans="2:6">
      <c r="B272" s="1">
        <v>153.5</v>
      </c>
      <c r="C272" s="1">
        <f>'Vo確認(Vin(min))'!G297</f>
        <v>6.1285163488486534</v>
      </c>
      <c r="D272" s="1">
        <f>'Vo確認(Vin(typ))'!G297</f>
        <v>9.8964855042038984</v>
      </c>
      <c r="E272">
        <f>'Vo確認(Vin(max))'!G297</f>
        <v>10.165626158157844</v>
      </c>
      <c r="F272">
        <f>'Vo確認(Vin(min))'!H297</f>
        <v>12</v>
      </c>
    </row>
    <row r="273" spans="2:6">
      <c r="B273" s="1">
        <v>154</v>
      </c>
      <c r="C273" s="1">
        <f>'Vo確認(Vin(min))'!G298</f>
        <v>6.1221050308576688</v>
      </c>
      <c r="D273" s="1">
        <f>'Vo確認(Vin(typ))'!G298</f>
        <v>9.8864838481379618</v>
      </c>
      <c r="E273">
        <f>'Vo確認(Vin(max))'!G298</f>
        <v>10.155368049372271</v>
      </c>
      <c r="F273">
        <f>'Vo確認(Vin(min))'!H298</f>
        <v>12</v>
      </c>
    </row>
    <row r="274" spans="2:6">
      <c r="B274" s="1">
        <v>154.5</v>
      </c>
      <c r="C274" s="1">
        <f>'Vo確認(Vin(min))'!G299</f>
        <v>6.115736658016254</v>
      </c>
      <c r="D274" s="1">
        <f>'Vo確認(Vin(typ))'!G299</f>
        <v>9.8765491865053576</v>
      </c>
      <c r="E274">
        <f>'Vo確認(Vin(max))'!G299</f>
        <v>10.145178652826006</v>
      </c>
      <c r="F274">
        <f>'Vo確認(Vin(min))'!H299</f>
        <v>12</v>
      </c>
    </row>
    <row r="275" spans="2:6">
      <c r="B275" s="1">
        <v>155</v>
      </c>
      <c r="C275" s="1">
        <f>'Vo確認(Vin(min))'!G300</f>
        <v>6.1094105511815302</v>
      </c>
      <c r="D275" s="1">
        <f>'Vo確認(Vin(typ))'!G300</f>
        <v>9.8666804598431863</v>
      </c>
      <c r="E275">
        <f>'Vo確認(Vin(max))'!G300</f>
        <v>10.135056881890447</v>
      </c>
      <c r="F275">
        <f>'Vo確認(Vin(min))'!H300</f>
        <v>12</v>
      </c>
    </row>
    <row r="276" spans="2:6">
      <c r="B276" s="1">
        <v>155.5</v>
      </c>
      <c r="C276" s="1">
        <f>'Vo確認(Vin(min))'!G301</f>
        <v>6.1031260441324147</v>
      </c>
      <c r="D276" s="1">
        <f>'Vo確認(Vin(typ))'!G301</f>
        <v>9.8568766288465675</v>
      </c>
      <c r="E276">
        <f>'Vo確認(Vin(max))'!G301</f>
        <v>10.125001670611864</v>
      </c>
      <c r="F276">
        <f>'Vo確認(Vin(min))'!H301</f>
        <v>12</v>
      </c>
    </row>
    <row r="277" spans="2:6">
      <c r="B277" s="1">
        <v>156</v>
      </c>
      <c r="C277" s="1">
        <f>'Vo確認(Vin(min))'!G302</f>
        <v>6.0968824832780584</v>
      </c>
      <c r="D277" s="1">
        <f>'Vo確認(Vin(typ))'!G302</f>
        <v>9.84713667391377</v>
      </c>
      <c r="E277">
        <f>'Vo確認(Vin(max))'!G302</f>
        <v>10.115011973244892</v>
      </c>
      <c r="F277">
        <f>'Vo確認(Vin(min))'!H302</f>
        <v>12</v>
      </c>
    </row>
    <row r="278" spans="2:6">
      <c r="B278" s="1">
        <v>156.5</v>
      </c>
      <c r="C278" s="1">
        <f>'Vo確認(Vin(min))'!G303</f>
        <v>6.0906792273740367</v>
      </c>
      <c r="D278" s="1">
        <f>'Vo確認(Vin(typ))'!G303</f>
        <v>9.837459594703498</v>
      </c>
      <c r="E278">
        <f>'Vo確認(Vin(max))'!G303</f>
        <v>10.105086763798459</v>
      </c>
      <c r="F278">
        <f>'Vo確認(Vin(min))'!H303</f>
        <v>12</v>
      </c>
    </row>
    <row r="279" spans="2:6">
      <c r="B279" s="1">
        <v>157</v>
      </c>
      <c r="C279" s="1">
        <f>'Vo確認(Vin(min))'!G304</f>
        <v>6.0845156472460111</v>
      </c>
      <c r="D279" s="1">
        <f>'Vo確認(Vin(typ))'!G304</f>
        <v>9.8278444097037774</v>
      </c>
      <c r="E279">
        <f>'Vo確認(Vin(max))'!G304</f>
        <v>10.095225035593618</v>
      </c>
      <c r="F279">
        <f>'Vo確認(Vin(min))'!H304</f>
        <v>12</v>
      </c>
    </row>
    <row r="280" spans="2:6">
      <c r="B280" s="1">
        <v>157.5</v>
      </c>
      <c r="C280" s="1">
        <f>'Vo確認(Vin(min))'!G305</f>
        <v>6.0783911255206728</v>
      </c>
      <c r="D280" s="1">
        <f>'Vo確認(Vin(typ))'!G305</f>
        <v>9.8182901558122495</v>
      </c>
      <c r="E280">
        <f>'Vo確認(Vin(max))'!G305</f>
        <v>10.085425800833077</v>
      </c>
      <c r="F280">
        <f>'Vo確認(Vin(min))'!H305</f>
        <v>12</v>
      </c>
    </row>
    <row r="281" spans="2:6">
      <c r="B281" s="1">
        <v>158</v>
      </c>
      <c r="C281" s="1">
        <f>'Vo確認(Vin(min))'!G306</f>
        <v>6.07230505636372</v>
      </c>
      <c r="D281" s="1">
        <f>'Vo確認(Vin(typ))'!G306</f>
        <v>9.8087958879274009</v>
      </c>
      <c r="E281">
        <f>'Vo確認(Vin(max))'!G306</f>
        <v>10.075688090181952</v>
      </c>
      <c r="F281">
        <f>'Vo確認(Vin(min))'!H306</f>
        <v>12</v>
      </c>
    </row>
    <row r="282" spans="2:6">
      <c r="B282" s="1">
        <v>158.5</v>
      </c>
      <c r="C282" s="1">
        <f>'Vo確認(Vin(min))'!G307</f>
        <v>6.0662568452246788</v>
      </c>
      <c r="D282" s="1">
        <f>'Vo確認(Vin(typ))'!G307</f>
        <v>9.7993606785504994</v>
      </c>
      <c r="E282">
        <f>'Vo確認(Vin(max))'!G307</f>
        <v>10.066010952359486</v>
      </c>
      <c r="F282">
        <f>'Vo確認(Vin(min))'!H307</f>
        <v>12</v>
      </c>
    </row>
    <row r="283" spans="2:6">
      <c r="B283" s="1">
        <v>159</v>
      </c>
      <c r="C283" s="1">
        <f>'Vo確認(Vin(min))'!G308</f>
        <v>6.0602459085883398</v>
      </c>
      <c r="D283" s="1">
        <f>'Vo確認(Vin(typ))'!G308</f>
        <v>9.7899836173978088</v>
      </c>
      <c r="E283">
        <f>'Vo確認(Vin(max))'!G308</f>
        <v>10.056393453741341</v>
      </c>
      <c r="F283">
        <f>'Vo確認(Vin(min))'!H308</f>
        <v>12</v>
      </c>
    </row>
    <row r="284" spans="2:6">
      <c r="B284" s="1">
        <v>159.5</v>
      </c>
      <c r="C284" s="1">
        <f>'Vo確認(Vin(min))'!G309</f>
        <v>6.0542716737326359</v>
      </c>
      <c r="D284" s="1">
        <f>'Vo確認(Vin(typ))'!G309</f>
        <v>9.7806638110229116</v>
      </c>
      <c r="E284">
        <f>'Vo確認(Vin(max))'!G309</f>
        <v>10.046834677972218</v>
      </c>
      <c r="F284">
        <f>'Vo確認(Vin(min))'!H309</f>
        <v>12</v>
      </c>
    </row>
    <row r="285" spans="2:6">
      <c r="B285" s="1">
        <v>160</v>
      </c>
      <c r="C285" s="1">
        <f>'Vo確認(Vin(min))'!G310</f>
        <v>6.0483335784927563</v>
      </c>
      <c r="D285" s="1">
        <f>'Vo確認(Vin(typ))'!G310</f>
        <v>9.7714003824487001</v>
      </c>
      <c r="E285">
        <f>'Vo確認(Vin(max))'!G310</f>
        <v>10.037333725588409</v>
      </c>
      <c r="F285">
        <f>'Vo確認(Vin(min))'!H310</f>
        <v>12</v>
      </c>
    </row>
    <row r="286" spans="2:6">
      <c r="B286" s="1">
        <v>160.5</v>
      </c>
      <c r="C286" s="1">
        <f>'Vo確認(Vin(min))'!G311</f>
        <v>6.0424310710313014</v>
      </c>
      <c r="D286" s="1">
        <f>'Vo確認(Vin(typ))'!G311</f>
        <v>9.7621924708088308</v>
      </c>
      <c r="E286">
        <f>'Vo確認(Vin(max))'!G311</f>
        <v>10.027889713650081</v>
      </c>
      <c r="F286">
        <f>'Vo確認(Vin(min))'!H311</f>
        <v>12</v>
      </c>
    </row>
    <row r="287" spans="2:6">
      <c r="B287" s="1">
        <v>161</v>
      </c>
      <c r="C287" s="1">
        <f>'Vo確認(Vin(min))'!G312</f>
        <v>6.0365636096143414</v>
      </c>
      <c r="D287" s="1">
        <f>'Vo確認(Vin(typ))'!G312</f>
        <v>9.7530392309983718</v>
      </c>
      <c r="E287">
        <f>'Vo確認(Vin(max))'!G312</f>
        <v>10.018501775382946</v>
      </c>
      <c r="F287">
        <f>'Vo確認(Vin(min))'!H312</f>
        <v>12</v>
      </c>
    </row>
    <row r="288" spans="2:6">
      <c r="B288" s="1">
        <v>161.5</v>
      </c>
      <c r="C288" s="1">
        <f>'Vo確認(Vin(min))'!G313</f>
        <v>6.030730662393144</v>
      </c>
      <c r="D288" s="1">
        <f>'Vo確認(Vin(typ))'!G313</f>
        <v>9.7439398333333056</v>
      </c>
      <c r="E288">
        <f>'Vo確認(Vin(max))'!G313</f>
        <v>10.009169059829029</v>
      </c>
      <c r="F288">
        <f>'Vo確認(Vin(min))'!H313</f>
        <v>12</v>
      </c>
    </row>
    <row r="289" spans="2:6">
      <c r="B289" s="1">
        <v>162</v>
      </c>
      <c r="C289" s="1">
        <f>'Vo確認(Vin(min))'!G314</f>
        <v>6.0249317071914614</v>
      </c>
      <c r="D289" s="1">
        <f>'Vo確認(Vin(typ))'!G314</f>
        <v>9.734893463218679</v>
      </c>
      <c r="E289">
        <f>'Vo確認(Vin(max))'!G314</f>
        <v>9.9998907315063388</v>
      </c>
      <c r="F289">
        <f>'Vo確認(Vin(min))'!H314</f>
        <v>12</v>
      </c>
    </row>
    <row r="290" spans="2:6">
      <c r="B290" s="1">
        <v>162.5</v>
      </c>
      <c r="C290" s="1">
        <f>'Vo確認(Vin(min))'!G315</f>
        <v>6.0191662312981826</v>
      </c>
      <c r="D290" s="1">
        <f>'Vo確認(Vin(typ))'!G315</f>
        <v>9.7258993208251656</v>
      </c>
      <c r="E290">
        <f>'Vo確認(Vin(max))'!G315</f>
        <v>9.9906659700770941</v>
      </c>
      <c r="F290">
        <f>'Vo確認(Vin(min))'!H315</f>
        <v>12</v>
      </c>
    </row>
    <row r="291" spans="2:6">
      <c r="B291" s="1">
        <v>163</v>
      </c>
      <c r="C291" s="1">
        <f>'Vo確認(Vin(min))'!G316</f>
        <v>6.013433731265204</v>
      </c>
      <c r="D291" s="1">
        <f>'Vo確認(Vin(typ))'!G316</f>
        <v>9.7169566207737166</v>
      </c>
      <c r="E291">
        <f>'Vo確認(Vin(max))'!G316</f>
        <v>9.9814939700243261</v>
      </c>
      <c r="F291">
        <f>'Vo確認(Vin(min))'!H316</f>
        <v>12</v>
      </c>
    </row>
    <row r="292" spans="2:6">
      <c r="B292" s="1">
        <v>163.5</v>
      </c>
      <c r="C292" s="1">
        <f>'Vo確認(Vin(min))'!G317</f>
        <v>6.0077337127103565</v>
      </c>
      <c r="D292" s="1">
        <f>'Vo確認(Vin(typ))'!G317</f>
        <v>9.7080645918281565</v>
      </c>
      <c r="E292">
        <f>'Vo確認(Vin(max))'!G317</f>
        <v>9.9723739403365705</v>
      </c>
      <c r="F292">
        <f>'Vo確認(Vin(min))'!H317</f>
        <v>12</v>
      </c>
    </row>
    <row r="293" spans="2:6">
      <c r="B293" s="1">
        <v>164</v>
      </c>
      <c r="C293" s="1">
        <f>'Vo確認(Vin(min))'!G318</f>
        <v>6.0020656901252822</v>
      </c>
      <c r="D293" s="1">
        <f>'Vo確認(Vin(typ))'!G318</f>
        <v>9.6992224765954393</v>
      </c>
      <c r="E293">
        <f>'Vo確認(Vin(max))'!G318</f>
        <v>9.9633051042004528</v>
      </c>
      <c r="F293">
        <f>'Vo確認(Vin(min))'!H318</f>
        <v>12</v>
      </c>
    </row>
    <row r="294" spans="2:6">
      <c r="B294" s="1">
        <v>164.5</v>
      </c>
      <c r="C294" s="1">
        <f>'Vo確認(Vin(min))'!G319</f>
        <v>5.9964291866880464</v>
      </c>
      <c r="D294" s="1">
        <f>'Vo確認(Vin(typ))'!G319</f>
        <v>9.6904295312333524</v>
      </c>
      <c r="E294">
        <f>'Vo確認(Vin(max))'!G319</f>
        <v>9.9542866987008747</v>
      </c>
      <c r="F294">
        <f>'Vo確認(Vin(min))'!H319</f>
        <v>12</v>
      </c>
    </row>
    <row r="295" spans="2:6">
      <c r="B295" s="1">
        <v>165</v>
      </c>
      <c r="C295" s="1">
        <f>'Vo確認(Vin(min))'!G320</f>
        <v>5.990823734080438</v>
      </c>
      <c r="D295" s="1">
        <f>'Vo確認(Vin(typ))'!G320</f>
        <v>9.681685025165482</v>
      </c>
      <c r="E295">
        <f>'Vo確認(Vin(max))'!G320</f>
        <v>9.9453179745287006</v>
      </c>
      <c r="F295">
        <f>'Vo確認(Vin(min))'!H320</f>
        <v>12</v>
      </c>
    </row>
    <row r="296" spans="2:6">
      <c r="B296" s="1">
        <v>165.5</v>
      </c>
      <c r="C296" s="1">
        <f>'Vo確認(Vin(min))'!G321</f>
        <v>5.9852488723097492</v>
      </c>
      <c r="D296" s="1">
        <f>'Vo確認(Vin(typ))'!G321</f>
        <v>9.6729882408032086</v>
      </c>
      <c r="E296">
        <f>'Vo確認(Vin(max))'!G321</f>
        <v>9.9363981956955989</v>
      </c>
      <c r="F296">
        <f>'Vo確認(Vin(min))'!H321</f>
        <v>12</v>
      </c>
    </row>
    <row r="297" spans="2:6">
      <c r="B297" s="1">
        <v>166</v>
      </c>
      <c r="C297" s="1">
        <f>'Vo確認(Vin(min))'!G322</f>
        <v>5.9797041495349363</v>
      </c>
      <c r="D297" s="1">
        <f>'Vo確認(Vin(typ))'!G322</f>
        <v>9.6643384732744995</v>
      </c>
      <c r="E297">
        <f>'Vo確認(Vin(max))'!G322</f>
        <v>9.9275266392558983</v>
      </c>
      <c r="F297">
        <f>'Vo確認(Vin(min))'!H322</f>
        <v>12</v>
      </c>
    </row>
    <row r="298" spans="2:6">
      <c r="B298" s="1">
        <v>166.5</v>
      </c>
      <c r="C298" s="1">
        <f>'Vo確認(Vin(min))'!G323</f>
        <v>5.9741891218970657</v>
      </c>
      <c r="D298" s="1">
        <f>'Vo確認(Vin(typ))'!G323</f>
        <v>9.6557350301594234</v>
      </c>
      <c r="E298">
        <f>'Vo確認(Vin(max))'!G323</f>
        <v>9.918702595035306</v>
      </c>
      <c r="F298">
        <f>'Vo確認(Vin(min))'!H323</f>
        <v>12</v>
      </c>
    </row>
    <row r="299" spans="2:6">
      <c r="B299" s="1">
        <v>167</v>
      </c>
      <c r="C299" s="1">
        <f>'Vo確認(Vin(min))'!G324</f>
        <v>5.9687033533538676</v>
      </c>
      <c r="D299" s="1">
        <f>'Vo確認(Vin(typ))'!G324</f>
        <v>9.6471772312320336</v>
      </c>
      <c r="E299">
        <f>'Vo確認(Vin(max))'!G324</f>
        <v>9.9099253653661883</v>
      </c>
      <c r="F299">
        <f>'Vo確認(Vin(min))'!H324</f>
        <v>12</v>
      </c>
    </row>
    <row r="300" spans="2:6">
      <c r="B300" s="1">
        <v>167.5</v>
      </c>
      <c r="C300" s="1">
        <f>'Vo確認(Vin(min))'!G325</f>
        <v>5.9632464155183227</v>
      </c>
      <c r="D300" s="1">
        <f>'Vo確認(Vin(typ))'!G325</f>
        <v>9.6386644082085837</v>
      </c>
      <c r="E300">
        <f>'Vo確認(Vin(max))'!G325</f>
        <v>9.9011942648293161</v>
      </c>
      <c r="F300">
        <f>'Vo確認(Vin(min))'!H325</f>
        <v>12</v>
      </c>
    </row>
    <row r="301" spans="2:6">
      <c r="B301" s="1">
        <v>168</v>
      </c>
      <c r="C301" s="1">
        <f>'Vo確認(Vin(min))'!G326</f>
        <v>5.9578178875011689</v>
      </c>
      <c r="D301" s="1">
        <f>'Vo確認(Vin(typ))'!G326</f>
        <v>9.6301959045018215</v>
      </c>
      <c r="E301">
        <f>'Vo確認(Vin(max))'!G326</f>
        <v>9.8925086200018697</v>
      </c>
      <c r="F301">
        <f>'Vo確認(Vin(min))'!H326</f>
        <v>12</v>
      </c>
    </row>
    <row r="302" spans="2:6">
      <c r="B302" s="1">
        <v>168.5</v>
      </c>
      <c r="C302" s="1">
        <f>'Vo確認(Vin(min))'!G327</f>
        <v>5.952417355757186</v>
      </c>
      <c r="D302" s="1">
        <f>'Vo確認(Vin(typ))'!G327</f>
        <v>9.6217710749812095</v>
      </c>
      <c r="E302">
        <f>'Vo確認(Vin(max))'!G327</f>
        <v>9.8838677692114985</v>
      </c>
      <c r="F302">
        <f>'Vo確認(Vin(min))'!H327</f>
        <v>12</v>
      </c>
    </row>
    <row r="303" spans="2:6">
      <c r="B303" s="1">
        <v>169</v>
      </c>
      <c r="C303" s="1">
        <f>'Vo確認(Vin(min))'!G328</f>
        <v>5.9470444139351928</v>
      </c>
      <c r="D303" s="1">
        <f>'Vo確認(Vin(typ))'!G328</f>
        <v>9.6133892857389007</v>
      </c>
      <c r="E303">
        <f>'Vo確認(Vin(max))'!G328</f>
        <v>9.8752710622963082</v>
      </c>
      <c r="F303">
        <f>'Vo確認(Vin(min))'!H328</f>
        <v>12</v>
      </c>
    </row>
    <row r="304" spans="2:6">
      <c r="B304" s="1">
        <v>169.5</v>
      </c>
      <c r="C304" s="1">
        <f>'Vo確認(Vin(min))'!G329</f>
        <v>5.9416986627316311</v>
      </c>
      <c r="D304" s="1">
        <f>'Vo確認(Vin(typ))'!G329</f>
        <v>9.6050499138613432</v>
      </c>
      <c r="E304">
        <f>'Vo確認(Vin(max))'!G329</f>
        <v>9.8667178603706098</v>
      </c>
      <c r="F304">
        <f>'Vo確認(Vin(min))'!H329</f>
        <v>12</v>
      </c>
    </row>
    <row r="305" spans="2:6">
      <c r="B305" s="1">
        <v>170</v>
      </c>
      <c r="C305" s="1">
        <f>'Vo確認(Vin(min))'!G330</f>
        <v>5.9363797097476425</v>
      </c>
      <c r="D305" s="1">
        <f>'Vo確認(Vin(typ))'!G330</f>
        <v>9.5967523472063228</v>
      </c>
      <c r="E305">
        <f>'Vo確認(Vin(max))'!G330</f>
        <v>9.8582075355962271</v>
      </c>
      <c r="F305">
        <f>'Vo確認(Vin(min))'!H330</f>
        <v>12</v>
      </c>
    </row>
    <row r="306" spans="2:6">
      <c r="B306" s="1">
        <v>170.5</v>
      </c>
      <c r="C306" s="1">
        <f>'Vo確認(Vin(min))'!G331</f>
        <v>5.9310871693495377</v>
      </c>
      <c r="D306" s="1">
        <f>'Vo確認(Vin(typ))'!G331</f>
        <v>9.5884959841852773</v>
      </c>
      <c r="E306">
        <f>'Vo確認(Vin(max))'!G331</f>
        <v>9.8497394709592605</v>
      </c>
      <c r="F306">
        <f>'Vo確認(Vin(min))'!H331</f>
        <v>12</v>
      </c>
    </row>
    <row r="307" spans="2:6">
      <c r="B307" s="1">
        <v>171</v>
      </c>
      <c r="C307" s="1">
        <f>'Vo確認(Vin(min))'!G332</f>
        <v>5.9258206625325833</v>
      </c>
      <c r="D307" s="1">
        <f>'Vo確認(Vin(typ))'!G332</f>
        <v>9.5802802335508286</v>
      </c>
      <c r="E307">
        <f>'Vo確認(Vin(max))'!G332</f>
        <v>9.8413130600521335</v>
      </c>
      <c r="F307">
        <f>'Vo確認(Vin(min))'!H332</f>
        <v>12</v>
      </c>
    </row>
    <row r="308" spans="2:6">
      <c r="B308" s="1">
        <v>171.5</v>
      </c>
      <c r="C308" s="1">
        <f>'Vo確認(Vin(min))'!G333</f>
        <v>5.9205798167879848</v>
      </c>
      <c r="D308" s="1">
        <f>'Vo確認(Vin(typ))'!G333</f>
        <v>9.5721045141892542</v>
      </c>
      <c r="E308">
        <f>'Vo確認(Vin(max))'!G333</f>
        <v>9.8329277068607759</v>
      </c>
      <c r="F308">
        <f>'Vo確認(Vin(min))'!H333</f>
        <v>12</v>
      </c>
    </row>
    <row r="309" spans="2:6">
      <c r="B309" s="1">
        <v>172</v>
      </c>
      <c r="C309" s="1">
        <f>'Vo確認(Vin(min))'!G334</f>
        <v>5.9153642659730181</v>
      </c>
      <c r="D309" s="1">
        <f>'Vo確認(Vin(typ))'!G334</f>
        <v>9.5639682549179064</v>
      </c>
      <c r="E309">
        <f>'Vo確認(Vin(max))'!G334</f>
        <v>9.8245828255568295</v>
      </c>
      <c r="F309">
        <f>'Vo確認(Vin(min))'!H334</f>
        <v>12</v>
      </c>
    </row>
    <row r="310" spans="2:6">
      <c r="B310" s="1">
        <v>172.5</v>
      </c>
      <c r="C310" s="1">
        <f>'Vo確認(Vin(min))'!G335</f>
        <v>5.9101736501841824</v>
      </c>
      <c r="D310" s="1">
        <f>'Vo確認(Vin(typ))'!G335</f>
        <v>9.5558708942873238</v>
      </c>
      <c r="E310">
        <f>'Vo確認(Vin(max))'!G335</f>
        <v>9.816277840294692</v>
      </c>
      <c r="F310">
        <f>'Vo確認(Vin(min))'!H335</f>
        <v>12</v>
      </c>
    </row>
    <row r="311" spans="2:6">
      <c r="B311" s="1">
        <v>173</v>
      </c>
      <c r="C311" s="1">
        <f>'Vo確認(Vin(min))'!G336</f>
        <v>5.905007615633326</v>
      </c>
      <c r="D311" s="1">
        <f>'Vo確認(Vin(typ))'!G336</f>
        <v>9.5478118803879877</v>
      </c>
      <c r="E311">
        <f>'Vo確認(Vin(max))'!G336</f>
        <v>9.8080121850133217</v>
      </c>
      <c r="F311">
        <f>'Vo確認(Vin(min))'!H336</f>
        <v>12</v>
      </c>
    </row>
    <row r="312" spans="2:6">
      <c r="B312" s="1">
        <v>173.5</v>
      </c>
      <c r="C312" s="1">
        <f>'Vo確認(Vin(min))'!G337</f>
        <v>5.899865814526648</v>
      </c>
      <c r="D312" s="1">
        <f>'Vo確認(Vin(typ))'!G337</f>
        <v>9.5397906706615707</v>
      </c>
      <c r="E312">
        <f>'Vo確認(Vin(max))'!G337</f>
        <v>9.7997853032426363</v>
      </c>
      <c r="F312">
        <f>'Vo確認(Vin(min))'!H337</f>
        <v>12</v>
      </c>
    </row>
    <row r="313" spans="2:6">
      <c r="B313" s="1">
        <v>174</v>
      </c>
      <c r="C313" s="1">
        <f>'Vo確認(Vin(min))'!G338</f>
        <v>5.8947479049465157</v>
      </c>
      <c r="D313" s="1">
        <f>'Vo確認(Vin(typ))'!G338</f>
        <v>9.5318067317165642</v>
      </c>
      <c r="E313">
        <f>'Vo確認(Vin(max))'!G338</f>
        <v>9.7915966479144245</v>
      </c>
      <c r="F313">
        <f>'Vo確認(Vin(min))'!H338</f>
        <v>12</v>
      </c>
    </row>
    <row r="314" spans="2:6">
      <c r="B314" s="1">
        <v>174.5</v>
      </c>
      <c r="C314" s="1">
        <f>'Vo確認(Vin(min))'!G339</f>
        <v>5.8896535507359848</v>
      </c>
      <c r="D314" s="1">
        <f>'Vo確認(Vin(typ))'!G339</f>
        <v>9.5238595391481358</v>
      </c>
      <c r="E314">
        <f>'Vo確認(Vin(max))'!G339</f>
        <v>9.7834456811775752</v>
      </c>
      <c r="F314">
        <f>'Vo確認(Vin(min))'!H339</f>
        <v>12</v>
      </c>
    </row>
    <row r="315" spans="2:6">
      <c r="B315" s="1">
        <v>175</v>
      </c>
      <c r="C315" s="1">
        <f>'Vo確認(Vin(min))'!G340</f>
        <v>5.8845824213860025</v>
      </c>
      <c r="D315" s="1">
        <f>'Vo確認(Vin(typ))'!G340</f>
        <v>9.515948577362165</v>
      </c>
      <c r="E315">
        <f>'Vo確認(Vin(max))'!G340</f>
        <v>9.7753318742176045</v>
      </c>
      <c r="F315">
        <f>'Vo確認(Vin(min))'!H340</f>
        <v>12</v>
      </c>
    </row>
    <row r="316" spans="2:6">
      <c r="B316" s="1">
        <v>175.5</v>
      </c>
      <c r="C316" s="1">
        <f>'Vo確認(Vin(min))'!G341</f>
        <v>5.8795341919251847</v>
      </c>
      <c r="D316" s="1">
        <f>'Vo確認(Vin(typ))'!G341</f>
        <v>9.5080733394032872</v>
      </c>
      <c r="E316">
        <f>'Vo確認(Vin(max))'!G341</f>
        <v>9.7672547070802942</v>
      </c>
      <c r="F316">
        <f>'Vo確認(Vin(min))'!H341</f>
        <v>12</v>
      </c>
    </row>
    <row r="317" spans="2:6">
      <c r="B317" s="1">
        <v>176</v>
      </c>
      <c r="C317" s="1">
        <f>'Vo確認(Vin(min))'!G342</f>
        <v>5.874508542812106</v>
      </c>
      <c r="D317" s="1">
        <f>'Vo確認(Vin(typ))'!G342</f>
        <v>9.5002333267868853</v>
      </c>
      <c r="E317">
        <f>'Vo確認(Vin(max))'!G342</f>
        <v>9.7592136684993704</v>
      </c>
      <c r="F317">
        <f>'Vo確認(Vin(min))'!H342</f>
        <v>12</v>
      </c>
    </row>
    <row r="318" spans="2:6">
      <c r="B318" s="1">
        <v>176.5</v>
      </c>
      <c r="C318" s="1">
        <f>'Vo確認(Vin(min))'!G343</f>
        <v>5.8695051598300569</v>
      </c>
      <c r="D318" s="1">
        <f>'Vo確認(Vin(typ))'!G343</f>
        <v>9.4924280493348885</v>
      </c>
      <c r="E318">
        <f>'Vo確認(Vin(max))'!G343</f>
        <v>9.7512082557280912</v>
      </c>
      <c r="F318">
        <f>'Vo確認(Vin(min))'!H343</f>
        <v>12</v>
      </c>
    </row>
    <row r="319" spans="2:6">
      <c r="B319" s="1">
        <v>177</v>
      </c>
      <c r="C319" s="1">
        <f>'Vo確認(Vin(min))'!G344</f>
        <v>5.8645237339841696</v>
      </c>
      <c r="D319" s="1">
        <f>'Vo確認(Vin(typ))'!G344</f>
        <v>9.4846570250153057</v>
      </c>
      <c r="E319">
        <f>'Vo確認(Vin(max))'!G344</f>
        <v>9.7432379743746704</v>
      </c>
      <c r="F319">
        <f>'Vo確認(Vin(min))'!H344</f>
        <v>12</v>
      </c>
    </row>
    <row r="320" spans="2:6">
      <c r="B320" s="1">
        <v>177.5</v>
      </c>
      <c r="C320" s="1">
        <f>'Vo確認(Vin(min))'!G345</f>
        <v>5.859563961400883</v>
      </c>
      <c r="D320" s="1">
        <f>'Vo確認(Vin(typ))'!G345</f>
        <v>9.4769197797853764</v>
      </c>
      <c r="E320">
        <f>'Vo確認(Vin(max))'!G345</f>
        <v>9.7353023382414126</v>
      </c>
      <c r="F320">
        <f>'Vo確認(Vin(min))'!H345</f>
        <v>12</v>
      </c>
    </row>
    <row r="321" spans="2:6">
      <c r="B321" s="1">
        <v>178</v>
      </c>
      <c r="C321" s="1">
        <f>'Vo確認(Vin(min))'!G346</f>
        <v>5.8546255432296679</v>
      </c>
      <c r="D321" s="1">
        <f>'Vo確認(Vin(typ))'!G346</f>
        <v>9.4692158474382815</v>
      </c>
      <c r="E321">
        <f>'Vo確認(Vin(max))'!G346</f>
        <v>9.7274008691674698</v>
      </c>
      <c r="F321">
        <f>'Vo確認(Vin(min))'!H346</f>
        <v>12</v>
      </c>
    </row>
    <row r="322" spans="2:6">
      <c r="B322" s="1">
        <v>178.5</v>
      </c>
      <c r="C322" s="1">
        <f>'Vo確認(Vin(min))'!G347</f>
        <v>5.8497081855469508</v>
      </c>
      <c r="D322" s="1">
        <f>'Vo確認(Vin(typ))'!G347</f>
        <v>9.4615447694532424</v>
      </c>
      <c r="E322">
        <f>'Vo確認(Vin(max))'!G347</f>
        <v>9.7195330968751215</v>
      </c>
      <c r="F322">
        <f>'Vo確認(Vin(min))'!H347</f>
        <v>12</v>
      </c>
    </row>
    <row r="323" spans="2:6">
      <c r="B323" s="1">
        <v>179</v>
      </c>
      <c r="C323" s="1">
        <f>'Vo確認(Vin(min))'!G348</f>
        <v>5.8448115992621963</v>
      </c>
      <c r="D323" s="1">
        <f>'Vo確認(Vin(typ))'!G348</f>
        <v>9.4539060948490263</v>
      </c>
      <c r="E323">
        <f>'Vo確認(Vin(max))'!G348</f>
        <v>9.7116985588195153</v>
      </c>
      <c r="F323">
        <f>'Vo確認(Vin(min))'!H348</f>
        <v>12</v>
      </c>
    </row>
    <row r="324" spans="2:6">
      <c r="B324" s="1">
        <v>179.5</v>
      </c>
      <c r="C324" s="1">
        <f>'Vo確認(Vin(min))'!G349</f>
        <v>5.8399355000260851</v>
      </c>
      <c r="D324" s="1">
        <f>'Vo確認(Vin(typ))'!G349</f>
        <v>9.446299380040692</v>
      </c>
      <c r="E324">
        <f>'Vo確認(Vin(max))'!G349</f>
        <v>9.7038968000417363</v>
      </c>
      <c r="F324">
        <f>'Vo確認(Vin(min))'!H349</f>
        <v>12</v>
      </c>
    </row>
    <row r="325" spans="2:6">
      <c r="B325" s="1">
        <v>180</v>
      </c>
      <c r="C325" s="1">
        <f>'Vo確認(Vin(min))'!G350</f>
        <v>5.8350796081407079</v>
      </c>
      <c r="D325" s="1">
        <f>'Vo確認(Vin(typ))'!G350</f>
        <v>9.4387241886995046</v>
      </c>
      <c r="E325">
        <f>'Vo確認(Vin(max))'!G350</f>
        <v>9.6961273730251314</v>
      </c>
      <c r="F325">
        <f>'Vo確認(Vin(min))'!H350</f>
        <v>12</v>
      </c>
    </row>
    <row r="326" spans="2:6">
      <c r="B326" s="1">
        <v>180.5</v>
      </c>
      <c r="C326" s="1">
        <f>'Vo確認(Vin(min))'!G351</f>
        <v>5.8302436484717859</v>
      </c>
      <c r="D326" s="1">
        <f>'Vo確認(Vin(typ))'!G351</f>
        <v>9.4311800916159854</v>
      </c>
      <c r="E326">
        <f>'Vo確認(Vin(max))'!G351</f>
        <v>9.6883898375548565</v>
      </c>
      <c r="F326">
        <f>'Vo確認(Vin(min))'!H351</f>
        <v>12</v>
      </c>
    </row>
    <row r="327" spans="2:6">
      <c r="B327" s="1">
        <v>181</v>
      </c>
      <c r="C327" s="1">
        <f>'Vo確認(Vin(min))'!G352</f>
        <v>5.8254273503627907</v>
      </c>
      <c r="D327" s="1">
        <f>'Vo確認(Vin(typ))'!G352</f>
        <v>9.4236666665659534</v>
      </c>
      <c r="E327">
        <f>'Vo確認(Vin(max))'!G352</f>
        <v>9.6806837605804645</v>
      </c>
      <c r="F327">
        <f>'Vo確認(Vin(min))'!H352</f>
        <v>12</v>
      </c>
    </row>
    <row r="328" spans="2:6">
      <c r="B328" s="1">
        <v>181.5</v>
      </c>
      <c r="C328" s="1">
        <f>'Vo確認(Vin(min))'!G353</f>
        <v>5.8206304475509736</v>
      </c>
      <c r="D328" s="1">
        <f>'Vo確認(Vin(typ))'!G353</f>
        <v>9.4161834981795192</v>
      </c>
      <c r="E328">
        <f>'Vo確認(Vin(max))'!G353</f>
        <v>9.6730087160815579</v>
      </c>
      <c r="F328">
        <f>'Vo確認(Vin(min))'!H353</f>
        <v>12</v>
      </c>
    </row>
    <row r="329" spans="2:6">
      <c r="B329" s="1">
        <v>182</v>
      </c>
      <c r="C329" s="1">
        <f>'Vo確認(Vin(min))'!G354</f>
        <v>5.8158526780852293</v>
      </c>
      <c r="D329" s="1">
        <f>'Vo確認(Vin(typ))'!G354</f>
        <v>9.4087301778129575</v>
      </c>
      <c r="E329">
        <f>'Vo確認(Vin(max))'!G354</f>
        <v>9.6653642849363663</v>
      </c>
      <c r="F329">
        <f>'Vo確認(Vin(min))'!H354</f>
        <v>12</v>
      </c>
    </row>
    <row r="330" spans="2:6">
      <c r="B330" s="1">
        <v>182.5</v>
      </c>
      <c r="C330" s="1">
        <f>'Vo確認(Vin(min))'!G355</f>
        <v>5.8110937842457489</v>
      </c>
      <c r="D330" s="1">
        <f>'Vo確認(Vin(typ))'!G355</f>
        <v>9.4013063034233664</v>
      </c>
      <c r="E330">
        <f>'Vo確認(Vin(max))'!G355</f>
        <v>9.6577500547931976</v>
      </c>
      <c r="F330">
        <f>'Vo確認(Vin(min))'!H355</f>
        <v>12</v>
      </c>
    </row>
    <row r="331" spans="2:6">
      <c r="B331" s="1">
        <v>183</v>
      </c>
      <c r="C331" s="1">
        <f>'Vo確認(Vin(min))'!G356</f>
        <v>5.8063535124654271</v>
      </c>
      <c r="D331" s="1">
        <f>'Vo確認(Vin(typ))'!G356</f>
        <v>9.3939114794460679</v>
      </c>
      <c r="E331">
        <f>'Vo確認(Vin(max))'!G356</f>
        <v>9.6501656199446835</v>
      </c>
      <c r="F331">
        <f>'Vo確認(Vin(min))'!H356</f>
        <v>12</v>
      </c>
    </row>
    <row r="332" spans="2:6">
      <c r="B332" s="1">
        <v>183.5</v>
      </c>
      <c r="C332" s="1">
        <f>'Vo確認(Vin(min))'!G357</f>
        <v>5.8016316132529715</v>
      </c>
      <c r="D332" s="1">
        <f>'Vo確認(Vin(typ))'!G357</f>
        <v>9.3865453166746367</v>
      </c>
      <c r="E332">
        <f>'Vo確認(Vin(max))'!G357</f>
        <v>9.6426105812047549</v>
      </c>
      <c r="F332">
        <f>'Vo確認(Vin(min))'!H357</f>
        <v>12</v>
      </c>
    </row>
    <row r="333" spans="2:6">
      <c r="B333" s="1">
        <v>184</v>
      </c>
      <c r="C333" s="1">
        <f>'Vo確認(Vin(min))'!G358</f>
        <v>5.7969278411176726</v>
      </c>
      <c r="D333" s="1">
        <f>'Vo確認(Vin(typ))'!G358</f>
        <v>9.3792074321435699</v>
      </c>
      <c r="E333">
        <f>'Vo確認(Vin(max))'!G358</f>
        <v>9.6350845457882759</v>
      </c>
      <c r="F333">
        <f>'Vo確認(Vin(min))'!H358</f>
        <v>12</v>
      </c>
    </row>
    <row r="334" spans="2:6">
      <c r="B334" s="1">
        <v>184.5</v>
      </c>
      <c r="C334" s="1">
        <f>'Vo確認(Vin(min))'!G359</f>
        <v>5.7922419544957977</v>
      </c>
      <c r="D334" s="1">
        <f>'Vo確認(Vin(typ))'!G359</f>
        <v>9.3718974490134439</v>
      </c>
      <c r="E334">
        <f>'Vo確認(Vin(max))'!G359</f>
        <v>9.6275871271932747</v>
      </c>
      <c r="F334">
        <f>'Vo確認(Vin(min))'!H359</f>
        <v>12</v>
      </c>
    </row>
    <row r="335" spans="2:6">
      <c r="B335" s="1">
        <v>185</v>
      </c>
      <c r="C335" s="1">
        <f>'Vo確認(Vin(min))'!G360</f>
        <v>5.7875737156785547</v>
      </c>
      <c r="D335" s="1">
        <f>'Vo確認(Vin(typ))'!G360</f>
        <v>9.3646149964585454</v>
      </c>
      <c r="E335">
        <f>'Vo確認(Vin(max))'!G360</f>
        <v>9.6201179450856884</v>
      </c>
      <c r="F335">
        <f>'Vo確認(Vin(min))'!H360</f>
        <v>12</v>
      </c>
    </row>
    <row r="336" spans="2:6">
      <c r="B336" s="1">
        <v>185.5</v>
      </c>
      <c r="C336" s="1">
        <f>'Vo確認(Vin(min))'!G361</f>
        <v>5.7829228907416184</v>
      </c>
      <c r="D336" s="1">
        <f>'Vo確認(Vin(typ))'!G361</f>
        <v>9.3573597095569241</v>
      </c>
      <c r="E336">
        <f>'Vo確認(Vin(max))'!G361</f>
        <v>9.6126766251865892</v>
      </c>
      <c r="F336">
        <f>'Vo確認(Vin(min))'!H361</f>
        <v>12</v>
      </c>
    </row>
    <row r="337" spans="2:6">
      <c r="B337" s="1">
        <v>186</v>
      </c>
      <c r="C337" s="1">
        <f>'Vo確認(Vin(min))'!G362</f>
        <v>5.7782892494761366</v>
      </c>
      <c r="D337" s="1">
        <f>'Vo確認(Vin(typ))'!G362</f>
        <v>9.3501312291827716</v>
      </c>
      <c r="E337">
        <f>'Vo確認(Vin(max))'!G362</f>
        <v>9.6052627991618191</v>
      </c>
      <c r="F337">
        <f>'Vo確認(Vin(min))'!H362</f>
        <v>12</v>
      </c>
    </row>
    <row r="338" spans="2:6">
      <c r="B338" s="1">
        <v>186.5</v>
      </c>
      <c r="C338" s="1">
        <f>'Vo確認(Vin(min))'!G363</f>
        <v>5.7736725653212115</v>
      </c>
      <c r="D338" s="1">
        <f>'Vo確認(Vin(typ))'!G363</f>
        <v>9.3429292019010912</v>
      </c>
      <c r="E338">
        <f>'Vo確認(Vin(max))'!G363</f>
        <v>9.5978761045139382</v>
      </c>
      <c r="F338">
        <f>'Vo確認(Vin(min))'!H363</f>
        <v>12</v>
      </c>
    </row>
    <row r="339" spans="2:6">
      <c r="B339" s="1">
        <v>187</v>
      </c>
      <c r="C339" s="1">
        <f>'Vo確認(Vin(min))'!G364</f>
        <v>5.7690726152978282</v>
      </c>
      <c r="D339" s="1">
        <f>'Vo確認(Vin(typ))'!G364</f>
        <v>9.3357532798646119</v>
      </c>
      <c r="E339">
        <f>'Vo確認(Vin(max))'!G364</f>
        <v>9.5905161844765239</v>
      </c>
      <c r="F339">
        <f>'Vo確認(Vin(min))'!H364</f>
        <v>12</v>
      </c>
    </row>
    <row r="340" spans="2:6">
      <c r="B340" s="1">
        <v>187.5</v>
      </c>
      <c r="C340" s="1">
        <f>'Vo確認(Vin(min))'!G365</f>
        <v>5.7644891799441424</v>
      </c>
      <c r="D340" s="1">
        <f>'Vo確認(Vin(typ))'!G365</f>
        <v>9.3286031207128612</v>
      </c>
      <c r="E340">
        <f>'Vo確認(Vin(max))'!G365</f>
        <v>9.5831826879106288</v>
      </c>
      <c r="F340">
        <f>'Vo確認(Vin(min))'!H365</f>
        <v>12</v>
      </c>
    </row>
    <row r="341" spans="2:6">
      <c r="B341" s="1">
        <v>188</v>
      </c>
      <c r="C341" s="1">
        <f>'Vo確認(Vin(min))'!G366</f>
        <v>5.7599220432521641</v>
      </c>
      <c r="D341" s="1">
        <f>'Vo確認(Vin(typ))'!G366</f>
        <v>9.3214783874733751</v>
      </c>
      <c r="E341">
        <f>'Vo確認(Vin(max))'!G366</f>
        <v>9.5758752692034612</v>
      </c>
      <c r="F341">
        <f>'Vo確認(Vin(min))'!H366</f>
        <v>12</v>
      </c>
    </row>
    <row r="342" spans="2:6">
      <c r="B342" s="1">
        <v>188.5</v>
      </c>
      <c r="C342" s="1">
        <f>'Vo確認(Vin(min))'!G367</f>
        <v>5.7553709926057559</v>
      </c>
      <c r="D342" s="1">
        <f>'Vo確認(Vin(typ))'!G367</f>
        <v>9.3143787484649785</v>
      </c>
      <c r="E342">
        <f>'Vo確認(Vin(max))'!G367</f>
        <v>9.5685935881692092</v>
      </c>
      <c r="F342">
        <f>'Vo確認(Vin(min))'!H367</f>
        <v>12</v>
      </c>
    </row>
    <row r="343" spans="2:6">
      <c r="B343" s="1">
        <v>189</v>
      </c>
      <c r="C343" s="1">
        <f>'Vo確認(Vin(min))'!G368</f>
        <v>5.7508358187199224</v>
      </c>
      <c r="D343" s="1">
        <f>'Vo確認(Vin(typ))'!G368</f>
        <v>9.3073038772030774</v>
      </c>
      <c r="E343">
        <f>'Vo確認(Vin(max))'!G368</f>
        <v>9.5613373099518739</v>
      </c>
      <c r="F343">
        <f>'Vo確認(Vin(min))'!H368</f>
        <v>12</v>
      </c>
    </row>
    <row r="344" spans="2:6">
      <c r="B344" s="1">
        <v>189.5</v>
      </c>
      <c r="C344" s="1">
        <f>'Vo確認(Vin(min))'!G369</f>
        <v>5.7463163155813746</v>
      </c>
      <c r="D344" s="1">
        <f>'Vo確認(Vin(typ))'!G369</f>
        <v>9.3002534523069436</v>
      </c>
      <c r="E344">
        <f>'Vo確認(Vin(max))'!G369</f>
        <v>9.5541061049301987</v>
      </c>
      <c r="F344">
        <f>'Vo確認(Vin(min))'!H369</f>
        <v>12</v>
      </c>
    </row>
    <row r="345" spans="2:6">
      <c r="B345" s="1">
        <v>190</v>
      </c>
      <c r="C345" s="1">
        <f>'Vo確認(Vin(min))'!G370</f>
        <v>5.7418122803903273</v>
      </c>
      <c r="D345" s="1">
        <f>'Vo確認(Vin(typ))'!G370</f>
        <v>9.2932271574089107</v>
      </c>
      <c r="E345">
        <f>'Vo確認(Vin(max))'!G370</f>
        <v>9.5468996486245228</v>
      </c>
      <c r="F345">
        <f>'Vo確認(Vin(min))'!H370</f>
        <v>12</v>
      </c>
    </row>
    <row r="346" spans="2:6">
      <c r="B346" s="1">
        <v>190.5</v>
      </c>
      <c r="C346" s="1">
        <f>'Vo確認(Vin(min))'!G371</f>
        <v>5.7373235135034948</v>
      </c>
      <c r="D346" s="1">
        <f>'Vo確認(Vin(typ))'!G371</f>
        <v>9.2862246810654518</v>
      </c>
      <c r="E346">
        <f>'Vo確認(Vin(max))'!G371</f>
        <v>9.5397176216055932</v>
      </c>
      <c r="F346">
        <f>'Vo確認(Vin(min))'!H371</f>
        <v>12</v>
      </c>
    </row>
    <row r="347" spans="2:6">
      <c r="B347" s="1">
        <v>191</v>
      </c>
      <c r="C347" s="1">
        <f>'Vo確認(Vin(min))'!G372</f>
        <v>5.7328498183782717</v>
      </c>
      <c r="D347" s="1">
        <f>'Vo確認(Vin(typ))'!G372</f>
        <v>9.2792457166701041</v>
      </c>
      <c r="E347">
        <f>'Vo確認(Vin(max))'!G372</f>
        <v>9.5325597094052359</v>
      </c>
      <c r="F347">
        <f>'Vo確認(Vin(min))'!H372</f>
        <v>12</v>
      </c>
    </row>
    <row r="348" spans="2:6">
      <c r="B348" s="1">
        <v>191.5</v>
      </c>
      <c r="C348" s="1">
        <f>'Vo確認(Vin(min))'!G373</f>
        <v>5.7283910015180624</v>
      </c>
      <c r="D348" s="1">
        <f>'Vo確認(Vin(typ))'!G373</f>
        <v>9.2722899623681769</v>
      </c>
      <c r="E348">
        <f>'Vo確認(Vin(max))'!G373</f>
        <v>9.5254256024288999</v>
      </c>
      <c r="F348">
        <f>'Vo確認(Vin(min))'!H373</f>
        <v>12</v>
      </c>
    </row>
    <row r="349" spans="2:6">
      <c r="B349" s="1">
        <v>192</v>
      </c>
      <c r="C349" s="1">
        <f>'Vo確認(Vin(min))'!G374</f>
        <v>5.7239468724187184</v>
      </c>
      <c r="D349" s="1">
        <f>'Vo確認(Vin(typ))'!G374</f>
        <v>9.2653571209732011</v>
      </c>
      <c r="E349">
        <f>'Vo確認(Vin(max))'!G374</f>
        <v>9.5183149958699484</v>
      </c>
      <c r="F349">
        <f>'Vo確認(Vin(min))'!H374</f>
        <v>12</v>
      </c>
    </row>
    <row r="350" spans="2:6">
      <c r="B350" s="1">
        <v>192.5</v>
      </c>
      <c r="C350" s="1">
        <f>'Vo確認(Vin(min))'!G375</f>
        <v>5.7195172435160906</v>
      </c>
      <c r="D350" s="1">
        <f>'Vo確認(Vin(typ))'!G375</f>
        <v>9.2584468998851008</v>
      </c>
      <c r="E350">
        <f>'Vo確認(Vin(max))'!G375</f>
        <v>9.5112275896257454</v>
      </c>
      <c r="F350">
        <f>'Vo確認(Vin(min))'!H375</f>
        <v>12</v>
      </c>
    </row>
    <row r="351" spans="2:6">
      <c r="B351" s="1">
        <v>193</v>
      </c>
      <c r="C351" s="1">
        <f>'Vo確認(Vin(min))'!G376</f>
        <v>5.7151019301346366</v>
      </c>
      <c r="D351" s="1">
        <f>'Vo確認(Vin(typ))'!G376</f>
        <v>9.2515590110100323</v>
      </c>
      <c r="E351">
        <f>'Vo確認(Vin(max))'!G376</f>
        <v>9.5041630882154173</v>
      </c>
      <c r="F351">
        <f>'Vo確認(Vin(min))'!H376</f>
        <v>12</v>
      </c>
    </row>
    <row r="352" spans="2:6">
      <c r="B352" s="1">
        <v>193.5</v>
      </c>
      <c r="C352" s="1">
        <f>'Vo確認(Vin(min))'!G377</f>
        <v>5.7107007504370744</v>
      </c>
      <c r="D352" s="1">
        <f>'Vo確認(Vin(typ))'!G377</f>
        <v>9.2446931706818365</v>
      </c>
      <c r="E352">
        <f>'Vo確認(Vin(max))'!G377</f>
        <v>9.4971212006993202</v>
      </c>
      <c r="F352">
        <f>'Vo確認(Vin(min))'!H377</f>
        <v>12</v>
      </c>
    </row>
    <row r="353" spans="2:6">
      <c r="B353" s="1">
        <v>194</v>
      </c>
      <c r="C353" s="1">
        <f>'Vo確認(Vin(min))'!G378</f>
        <v>5.7063135253750623</v>
      </c>
      <c r="D353" s="1">
        <f>'Vo確認(Vin(typ))'!G378</f>
        <v>9.2378490995850981</v>
      </c>
      <c r="E353">
        <f>'Vo確認(Vin(max))'!G378</f>
        <v>9.4901016406001002</v>
      </c>
      <c r="F353">
        <f>'Vo確認(Vin(min))'!H378</f>
        <v>12</v>
      </c>
    </row>
    <row r="354" spans="2:6">
      <c r="B354" s="1">
        <v>194.5</v>
      </c>
      <c r="C354" s="1">
        <f>'Vo確認(Vin(min))'!G379</f>
        <v>5.7019400786408676</v>
      </c>
      <c r="D354" s="1">
        <f>'Vo確認(Vin(typ))'!G379</f>
        <v>9.2310265226797537</v>
      </c>
      <c r="E354">
        <f>'Vo確認(Vin(max))'!G379</f>
        <v>9.4831041258253883</v>
      </c>
      <c r="F354">
        <f>'Vo確認(Vin(min))'!H379</f>
        <v>12</v>
      </c>
    </row>
    <row r="355" spans="2:6">
      <c r="B355" s="1">
        <v>195</v>
      </c>
      <c r="C355" s="1">
        <f>'Vo確認(Vin(min))'!G380</f>
        <v>5.6975802366200066</v>
      </c>
      <c r="D355" s="1">
        <f>'Vo確認(Vin(typ))'!G380</f>
        <v>9.2242251691272106</v>
      </c>
      <c r="E355">
        <f>'Vo確認(Vin(max))'!G380</f>
        <v>9.4761283785920121</v>
      </c>
      <c r="F355">
        <f>'Vo確認(Vin(min))'!H380</f>
        <v>12</v>
      </c>
    </row>
    <row r="356" spans="2:6">
      <c r="B356" s="1">
        <v>195.5</v>
      </c>
      <c r="C356" s="1">
        <f>'Vo確認(Vin(min))'!G381</f>
        <v>5.6932338283448418</v>
      </c>
      <c r="D356" s="1">
        <f>'Vo確認(Vin(typ))'!G381</f>
        <v>9.217444772217954</v>
      </c>
      <c r="E356">
        <f>'Vo確認(Vin(max))'!G381</f>
        <v>9.4691741253517474</v>
      </c>
      <c r="F356">
        <f>'Vo確認(Vin(min))'!H381</f>
        <v>12</v>
      </c>
    </row>
    <row r="357" spans="2:6">
      <c r="B357" s="1">
        <v>196</v>
      </c>
      <c r="C357" s="1">
        <f>'Vo確認(Vin(min))'!G382</f>
        <v>5.6889006854491075</v>
      </c>
      <c r="D357" s="1">
        <f>'Vo確認(Vin(typ))'!G382</f>
        <v>9.2106850693006095</v>
      </c>
      <c r="E357">
        <f>'Vo確認(Vin(max))'!G382</f>
        <v>9.4622410967185733</v>
      </c>
      <c r="F357">
        <f>'Vo確認(Vin(min))'!H382</f>
        <v>12</v>
      </c>
    </row>
    <row r="358" spans="2:6">
      <c r="B358" s="1">
        <v>196.5</v>
      </c>
      <c r="C358" s="1">
        <f>'Vo確認(Vin(min))'!G383</f>
        <v>5.6845806421233318</v>
      </c>
      <c r="D358" s="1">
        <f>'Vo確認(Vin(typ))'!G383</f>
        <v>9.2039458017123952</v>
      </c>
      <c r="E358">
        <f>'Vo確認(Vin(max))'!G383</f>
        <v>9.4553290273973278</v>
      </c>
      <c r="F358">
        <f>'Vo確認(Vin(min))'!H383</f>
        <v>12</v>
      </c>
    </row>
    <row r="359" spans="2:6">
      <c r="B359" s="1">
        <v>197</v>
      </c>
      <c r="C359" s="1">
        <f>'Vo確認(Vin(min))'!G384</f>
        <v>5.680273535071148</v>
      </c>
      <c r="D359" s="1">
        <f>'Vo確認(Vin(typ))'!G384</f>
        <v>9.1972267147109896</v>
      </c>
      <c r="E359">
        <f>'Vo確認(Vin(max))'!G384</f>
        <v>9.4484376561138355</v>
      </c>
      <c r="F359">
        <f>'Vo確認(Vin(min))'!H384</f>
        <v>12</v>
      </c>
    </row>
    <row r="360" spans="2:6">
      <c r="B360" s="1">
        <v>197.5</v>
      </c>
      <c r="C360" s="1">
        <f>'Vo確認(Vin(min))'!G385</f>
        <v>5.6759792034664889</v>
      </c>
      <c r="D360" s="1">
        <f>'Vo確認(Vin(typ))'!G385</f>
        <v>9.1905275574077212</v>
      </c>
      <c r="E360">
        <f>'Vo確認(Vin(max))'!G385</f>
        <v>9.4415667255463802</v>
      </c>
      <c r="F360">
        <f>'Vo確認(Vin(min))'!H385</f>
        <v>12</v>
      </c>
    </row>
    <row r="361" spans="2:6">
      <c r="B361" s="1">
        <v>198</v>
      </c>
      <c r="C361" s="1">
        <f>'Vo確認(Vin(min))'!G386</f>
        <v>5.6716974889115974</v>
      </c>
      <c r="D361" s="1">
        <f>'Vo確認(Vin(typ))'!G386</f>
        <v>9.1838480827020916</v>
      </c>
      <c r="E361">
        <f>'Vo確認(Vin(max))'!G386</f>
        <v>9.4347159822585542</v>
      </c>
      <c r="F361">
        <f>'Vo確認(Vin(min))'!H386</f>
        <v>12</v>
      </c>
    </row>
    <row r="362" spans="2:6">
      <c r="B362" s="1">
        <v>198.5</v>
      </c>
      <c r="C362" s="1">
        <f>'Vo確認(Vin(min))'!G387</f>
        <v>5.6674282353958922</v>
      </c>
      <c r="D362" s="1">
        <f>'Vo確認(Vin(typ))'!G387</f>
        <v>9.1771880472175926</v>
      </c>
      <c r="E362">
        <f>'Vo確認(Vin(max))'!G387</f>
        <v>9.4278851766334277</v>
      </c>
      <c r="F362">
        <f>'Vo確認(Vin(min))'!H387</f>
        <v>12</v>
      </c>
    </row>
    <row r="363" spans="2:6">
      <c r="B363" s="1">
        <v>199</v>
      </c>
      <c r="C363" s="1">
        <f>'Vo確認(Vin(min))'!G388</f>
        <v>5.6631712892556179</v>
      </c>
      <c r="D363" s="1">
        <f>'Vo確認(Vin(typ))'!G388</f>
        <v>9.1705472112387625</v>
      </c>
      <c r="E363">
        <f>'Vo確認(Vin(max))'!G388</f>
        <v>9.4210740628089873</v>
      </c>
      <c r="F363">
        <f>'Vo確認(Vin(min))'!H388</f>
        <v>12</v>
      </c>
    </row>
    <row r="364" spans="2:6">
      <c r="B364" s="1">
        <v>199.5</v>
      </c>
      <c r="C364" s="1">
        <f>'Vo確認(Vin(min))'!G389</f>
        <v>5.6589264991342993</v>
      </c>
      <c r="D364" s="1">
        <f>'Vo確認(Vin(typ))'!G389</f>
        <v>9.1639253386495074</v>
      </c>
      <c r="E364">
        <f>'Vo確認(Vin(max))'!G389</f>
        <v>9.4142823986148798</v>
      </c>
      <c r="F364">
        <f>'Vo確認(Vin(min))'!H389</f>
        <v>12</v>
      </c>
    </row>
    <row r="365" spans="2:6">
      <c r="B365" s="1">
        <v>200</v>
      </c>
      <c r="C365" s="1">
        <f>'Vo確認(Vin(min))'!G390</f>
        <v>5.6546937159439672</v>
      </c>
      <c r="D365" s="1">
        <f>'Vo確認(Vin(typ))'!G390</f>
        <v>9.1573221968725882</v>
      </c>
      <c r="E365">
        <f>'Vo確認(Vin(max))'!G390</f>
        <v>9.4075099455103484</v>
      </c>
      <c r="F365">
        <f>'Vo確認(Vin(min))'!H390</f>
        <v>12</v>
      </c>
    </row>
    <row r="366" spans="2:6">
      <c r="B366" s="1">
        <v>200.5</v>
      </c>
      <c r="C366" s="1">
        <f>'Vo確認(Vin(min))'!G391</f>
        <v>5.6504727928271317</v>
      </c>
      <c r="D366" s="1">
        <f>'Vo確認(Vin(typ))'!G391</f>
        <v>9.1507375568103253</v>
      </c>
      <c r="E366">
        <f>'Vo確認(Vin(max))'!G391</f>
        <v>9.400756468523408</v>
      </c>
      <c r="F366">
        <f>'Vo確認(Vin(min))'!H391</f>
        <v>12</v>
      </c>
    </row>
    <row r="367" spans="2:6">
      <c r="B367" s="1">
        <v>201</v>
      </c>
      <c r="C367" s="1">
        <f>'Vo確認(Vin(min))'!G392</f>
        <v>5.6462635851194891</v>
      </c>
      <c r="D367" s="1">
        <f>'Vo確認(Vin(typ))'!G392</f>
        <v>9.1441711927864038</v>
      </c>
      <c r="E367">
        <f>'Vo確認(Vin(max))'!G392</f>
        <v>9.3940217361911831</v>
      </c>
      <c r="F367">
        <f>'Vo確認(Vin(min))'!H392</f>
        <v>12</v>
      </c>
    </row>
    <row r="368" spans="2:6">
      <c r="B368" s="1">
        <v>201.5</v>
      </c>
      <c r="C368" s="1">
        <f>'Vo確認(Vin(min))'!G393</f>
        <v>5.6420659503133788</v>
      </c>
      <c r="D368" s="1">
        <f>'Vo確認(Vin(typ))'!G393</f>
        <v>9.1376228824888699</v>
      </c>
      <c r="E368">
        <f>'Vo確認(Vin(max))'!G393</f>
        <v>9.3873055205014051</v>
      </c>
      <c r="F368">
        <f>'Vo確認(Vin(min))'!H393</f>
        <v>12</v>
      </c>
    </row>
    <row r="369" spans="2:6">
      <c r="B369" s="1">
        <v>202</v>
      </c>
      <c r="C369" s="1">
        <f>'Vo確認(Vin(min))'!G394</f>
        <v>5.6378797480218967</v>
      </c>
      <c r="D369" s="1">
        <f>'Vo確認(Vin(typ))'!G394</f>
        <v>9.1310924069141581</v>
      </c>
      <c r="E369">
        <f>'Vo確認(Vin(max))'!G394</f>
        <v>9.3806075968350342</v>
      </c>
      <c r="F369">
        <f>'Vo確認(Vin(min))'!H394</f>
        <v>12</v>
      </c>
    </row>
    <row r="370" spans="2:6">
      <c r="B370" s="1">
        <v>202.5</v>
      </c>
      <c r="C370" s="1">
        <f>'Vo確認(Vin(min))'!G395</f>
        <v>5.6337048399437428</v>
      </c>
      <c r="D370" s="1">
        <f>'Vo確認(Vin(typ))'!G395</f>
        <v>9.1245795503122391</v>
      </c>
      <c r="E370">
        <f>'Vo確認(Vin(max))'!G395</f>
        <v>9.373927743909988</v>
      </c>
      <c r="F370">
        <f>'Vo確認(Vin(min))'!H395</f>
        <v>12</v>
      </c>
    </row>
    <row r="371" spans="2:6">
      <c r="B371" s="1">
        <v>203</v>
      </c>
      <c r="C371" s="1">
        <f>'Vo確認(Vin(min))'!G396</f>
        <v>5.6295410898287237</v>
      </c>
      <c r="D371" s="1">
        <f>'Vo確認(Vin(typ))'!G396</f>
        <v>9.1180841001328083</v>
      </c>
      <c r="E371">
        <f>'Vo確認(Vin(max))'!G396</f>
        <v>9.367265743725957</v>
      </c>
      <c r="F371">
        <f>'Vo確認(Vin(min))'!H396</f>
        <v>12</v>
      </c>
    </row>
    <row r="372" spans="2:6">
      <c r="B372" s="1">
        <v>203.5</v>
      </c>
      <c r="C372" s="1">
        <f>'Vo確認(Vin(min))'!G397</f>
        <v>5.6253883634439044</v>
      </c>
      <c r="D372" s="1">
        <f>'Vo確認(Vin(typ))'!G397</f>
        <v>9.1116058469724912</v>
      </c>
      <c r="E372">
        <f>'Vo確認(Vin(max))'!G397</f>
        <v>9.3606213815102457</v>
      </c>
      <c r="F372">
        <f>'Vo確認(Vin(min))'!H397</f>
        <v>12</v>
      </c>
    </row>
    <row r="373" spans="2:6">
      <c r="B373" s="1">
        <v>204</v>
      </c>
      <c r="C373" s="1">
        <f>'Vo確認(Vin(min))'!G398</f>
        <v>5.6212465285404321</v>
      </c>
      <c r="D373" s="1">
        <f>'Vo確認(Vin(typ))'!G398</f>
        <v>9.1051445845230745</v>
      </c>
      <c r="E373">
        <f>'Vo確認(Vin(max))'!G398</f>
        <v>9.3539944456646911</v>
      </c>
      <c r="F373">
        <f>'Vo確認(Vin(min))'!H398</f>
        <v>12</v>
      </c>
    </row>
    <row r="374" spans="2:6">
      <c r="B374" s="1">
        <v>204.5</v>
      </c>
      <c r="C374" s="1">
        <f>'Vo確認(Vin(min))'!G399</f>
        <v>5.6171154548209623</v>
      </c>
      <c r="D374" s="1">
        <f>'Vo確認(Vin(typ))'!G399</f>
        <v>9.098700109520701</v>
      </c>
      <c r="E374">
        <f>'Vo確認(Vin(max))'!G399</f>
        <v>9.3473847277135391</v>
      </c>
      <c r="F374">
        <f>'Vo確認(Vin(min))'!H399</f>
        <v>12</v>
      </c>
    </row>
    <row r="375" spans="2:6">
      <c r="B375" s="1">
        <v>205</v>
      </c>
      <c r="C375" s="1">
        <f>'Vo確認(Vin(min))'!G400</f>
        <v>5.6129950139077165</v>
      </c>
      <c r="D375" s="1">
        <f>'Vo確認(Vin(typ))'!G400</f>
        <v>9.0922722216960388</v>
      </c>
      <c r="E375">
        <f>'Vo確認(Vin(max))'!G400</f>
        <v>9.3407920222523462</v>
      </c>
      <c r="F375">
        <f>'Vo確認(Vin(min))'!H400</f>
        <v>12</v>
      </c>
    </row>
    <row r="376" spans="2:6">
      <c r="B376" s="1">
        <v>205.5</v>
      </c>
      <c r="C376" s="1">
        <f>'Vo確認(Vin(min))'!G401</f>
        <v>5.6088850793111504</v>
      </c>
      <c r="D376" s="1">
        <f>'Vo確認(Vin(typ))'!G401</f>
        <v>9.0858607237253945</v>
      </c>
      <c r="E376">
        <f>'Vo確認(Vin(max))'!G401</f>
        <v>9.3342161268978412</v>
      </c>
      <c r="F376">
        <f>'Vo確認(Vin(min))'!H401</f>
        <v>12</v>
      </c>
    </row>
    <row r="377" spans="2:6">
      <c r="B377" s="1">
        <v>206</v>
      </c>
      <c r="C377" s="1">
        <f>'Vo確認(Vin(min))'!G402</f>
        <v>5.6047855263991879</v>
      </c>
      <c r="D377" s="1">
        <f>'Vo確認(Vin(typ))'!G402</f>
        <v>9.0794654211827321</v>
      </c>
      <c r="E377">
        <f>'Vo確認(Vin(max))'!G402</f>
        <v>9.3276568422387012</v>
      </c>
      <c r="F377">
        <f>'Vo確認(Vin(min))'!H402</f>
        <v>12</v>
      </c>
    </row>
    <row r="378" spans="2:6">
      <c r="B378" s="1">
        <v>206.5</v>
      </c>
      <c r="C378" s="1">
        <f>'Vo確認(Vin(min))'!G403</f>
        <v>5.600696232367059</v>
      </c>
      <c r="D378" s="1">
        <f>'Vo確認(Vin(typ))'!G403</f>
        <v>9.0730861224926098</v>
      </c>
      <c r="E378">
        <f>'Vo確認(Vin(max))'!G403</f>
        <v>9.3211139717872928</v>
      </c>
      <c r="F378">
        <f>'Vo確認(Vin(min))'!H403</f>
        <v>12</v>
      </c>
    </row>
    <row r="379" spans="2:6">
      <c r="B379" s="1">
        <v>207</v>
      </c>
      <c r="C379" s="1">
        <f>'Vo確認(Vin(min))'!G404</f>
        <v>5.5966170762076866</v>
      </c>
      <c r="D379" s="1">
        <f>'Vo確認(Vin(typ))'!G404</f>
        <v>9.0667226388839897</v>
      </c>
      <c r="E379">
        <f>'Vo確認(Vin(max))'!G404</f>
        <v>9.3145873219322972</v>
      </c>
      <c r="F379">
        <f>'Vo確認(Vin(min))'!H404</f>
        <v>12</v>
      </c>
    </row>
    <row r="380" spans="2:6">
      <c r="B380" s="1">
        <v>207.5</v>
      </c>
      <c r="C380" s="1">
        <f>'Vo確認(Vin(min))'!G405</f>
        <v>5.5925479386826282</v>
      </c>
      <c r="D380" s="1">
        <f>'Vo確認(Vin(typ))'!G405</f>
        <v>9.0603747843448978</v>
      </c>
      <c r="E380">
        <f>'Vo確認(Vin(max))'!G405</f>
        <v>9.3080767018922046</v>
      </c>
      <c r="F380">
        <f>'Vo確認(Vin(min))'!H405</f>
        <v>12</v>
      </c>
    </row>
    <row r="381" spans="2:6">
      <c r="B381" s="1">
        <v>208</v>
      </c>
      <c r="C381" s="1">
        <f>'Vo確認(Vin(min))'!G406</f>
        <v>5.5884887022935645</v>
      </c>
      <c r="D381" s="1">
        <f>'Vo確認(Vin(typ))'!G406</f>
        <v>9.0540423755779607</v>
      </c>
      <c r="E381">
        <f>'Vo確認(Vin(max))'!G406</f>
        <v>9.301581923669703</v>
      </c>
      <c r="F381">
        <f>'Vo確認(Vin(min))'!H406</f>
        <v>12</v>
      </c>
    </row>
    <row r="382" spans="2:6">
      <c r="B382" s="1">
        <v>208.5</v>
      </c>
      <c r="C382" s="1">
        <f>'Vo確認(Vin(min))'!G407</f>
        <v>5.5844392512543166</v>
      </c>
      <c r="D382" s="1">
        <f>'Vo確認(Vin(typ))'!G407</f>
        <v>9.0477252319567327</v>
      </c>
      <c r="E382">
        <f>'Vo確認(Vin(max))'!G407</f>
        <v>9.2951028020069053</v>
      </c>
      <c r="F382">
        <f>'Vo確認(Vin(min))'!H407</f>
        <v>12</v>
      </c>
    </row>
    <row r="383" spans="2:6">
      <c r="B383" s="1">
        <v>209</v>
      </c>
      <c r="C383" s="1">
        <f>'Vo確認(Vin(min))'!G408</f>
        <v>5.5803994714633687</v>
      </c>
      <c r="D383" s="1">
        <f>'Vo確認(Vin(typ))'!G408</f>
        <v>9.0414231754828549</v>
      </c>
      <c r="E383">
        <f>'Vo確認(Vin(max))'!G408</f>
        <v>9.2886391543413893</v>
      </c>
      <c r="F383">
        <f>'Vo確認(Vin(min))'!H408</f>
        <v>12</v>
      </c>
    </row>
    <row r="384" spans="2:6">
      <c r="B384" s="1">
        <v>209.5</v>
      </c>
      <c r="C384" s="1">
        <f>'Vo確認(Vin(min))'!G409</f>
        <v>5.5763692504769145</v>
      </c>
      <c r="D384" s="1">
        <f>'Vo確認(Vin(typ))'!G409</f>
        <v>9.0351360307439865</v>
      </c>
      <c r="E384">
        <f>'Vo確認(Vin(max))'!G409</f>
        <v>9.2821908007630647</v>
      </c>
      <c r="F384">
        <f>'Vo確認(Vin(min))'!H409</f>
        <v>12</v>
      </c>
    </row>
    <row r="385" spans="2:6">
      <c r="B385" s="1">
        <v>210</v>
      </c>
      <c r="C385" s="1">
        <f>'Vo確認(Vin(min))'!G410</f>
        <v>5.5723484774823948</v>
      </c>
      <c r="D385" s="1">
        <f>'Vo確認(Vin(typ))'!G410</f>
        <v>9.0288636248725354</v>
      </c>
      <c r="E385">
        <f>'Vo確認(Vin(max))'!G410</f>
        <v>9.2757575639718315</v>
      </c>
      <c r="F385">
        <f>'Vo確認(Vin(min))'!H410</f>
        <v>12</v>
      </c>
    </row>
    <row r="386" spans="2:6">
      <c r="B386" s="1">
        <v>210.5</v>
      </c>
      <c r="C386" s="1">
        <f>'Vo確認(Vin(min))'!G411</f>
        <v>5.568337043272507</v>
      </c>
      <c r="D386" s="1">
        <f>'Vo確認(Vin(typ))'!G411</f>
        <v>9.0226057875051104</v>
      </c>
      <c r="E386">
        <f>'Vo確認(Vin(max))'!G411</f>
        <v>9.2693392692360117</v>
      </c>
      <c r="F386">
        <f>'Vo確認(Vin(min))'!H411</f>
        <v>12</v>
      </c>
    </row>
    <row r="387" spans="2:6">
      <c r="B387" s="1">
        <v>211</v>
      </c>
      <c r="C387" s="1">
        <f>'Vo確認(Vin(min))'!G412</f>
        <v>5.5643348402197166</v>
      </c>
      <c r="D387" s="1">
        <f>'Vo確認(Vin(typ))'!G412</f>
        <v>9.0163623507427584</v>
      </c>
      <c r="E387">
        <f>'Vo確認(Vin(max))'!G412</f>
        <v>9.2629357443515463</v>
      </c>
      <c r="F387">
        <f>'Vo確認(Vin(min))'!H412</f>
        <v>12</v>
      </c>
    </row>
    <row r="388" spans="2:6">
      <c r="B388" s="1">
        <v>211.5</v>
      </c>
      <c r="C388" s="1">
        <f>'Vo確認(Vin(min))'!G413</f>
        <v>5.5603417622512072</v>
      </c>
      <c r="D388" s="1">
        <f>'Vo確認(Vin(typ))'!G413</f>
        <v>9.0101331491118817</v>
      </c>
      <c r="E388">
        <f>'Vo確認(Vin(max))'!G413</f>
        <v>9.2565468196019314</v>
      </c>
      <c r="F388">
        <f>'Vo確認(Vin(min))'!H413</f>
        <v>12</v>
      </c>
    </row>
    <row r="389" spans="2:6">
      <c r="B389" s="1">
        <v>212</v>
      </c>
      <c r="C389" s="1">
        <f>'Vo確認(Vin(min))'!G414</f>
        <v>5.5563577048243014</v>
      </c>
      <c r="D389" s="1">
        <f>'Vo確認(Vin(typ))'!G414</f>
        <v>9.0039180195259103</v>
      </c>
      <c r="E389">
        <f>'Vo確認(Vin(max))'!G414</f>
        <v>9.2501723277188823</v>
      </c>
      <c r="F389">
        <f>'Vo確認(Vin(min))'!H414</f>
        <v>12</v>
      </c>
    </row>
    <row r="390" spans="2:6">
      <c r="B390" s="1">
        <v>212.5</v>
      </c>
      <c r="C390" s="1">
        <f>'Vo確認(Vin(min))'!G415</f>
        <v>5.5523825649023291</v>
      </c>
      <c r="D390" s="1">
        <f>'Vo確認(Vin(typ))'!G415</f>
        <v>8.9977168012476341</v>
      </c>
      <c r="E390">
        <f>'Vo確認(Vin(max))'!G415</f>
        <v>9.2438121038437249</v>
      </c>
      <c r="F390">
        <f>'Vo確認(Vin(min))'!H415</f>
        <v>12</v>
      </c>
    </row>
    <row r="391" spans="2:6">
      <c r="B391" s="1">
        <v>213</v>
      </c>
      <c r="C391" s="1">
        <f>'Vo確認(Vin(min))'!G416</f>
        <v>5.5484162409309192</v>
      </c>
      <c r="D391" s="1">
        <f>'Vo確認(Vin(typ))'!G416</f>
        <v>8.991529335852233</v>
      </c>
      <c r="E391">
        <f>'Vo確認(Vin(max))'!G416</f>
        <v>9.2374659854894698</v>
      </c>
      <c r="F391">
        <f>'Vo確認(Vin(min))'!H416</f>
        <v>12</v>
      </c>
    </row>
    <row r="392" spans="2:6">
      <c r="B392" s="1">
        <v>213.5</v>
      </c>
      <c r="C392" s="1">
        <f>'Vo確認(Vin(min))'!G417</f>
        <v>5.5444586328147372</v>
      </c>
      <c r="D392" s="1">
        <f>'Vo確認(Vin(typ))'!G417</f>
        <v>8.9853554671909901</v>
      </c>
      <c r="E392">
        <f>'Vo確認(Vin(max))'!G417</f>
        <v>9.2311338125035789</v>
      </c>
      <c r="F392">
        <f>'Vo確認(Vin(min))'!H417</f>
        <v>12</v>
      </c>
    </row>
    <row r="393" spans="2:6">
      <c r="B393" s="1">
        <v>214</v>
      </c>
      <c r="C393" s="1">
        <f>'Vo確認(Vin(min))'!G418</f>
        <v>5.540509641894622</v>
      </c>
      <c r="D393" s="1">
        <f>'Vo確認(Vin(typ))'!G418</f>
        <v>8.9791950413556094</v>
      </c>
      <c r="E393">
        <f>'Vo確認(Vin(max))'!G418</f>
        <v>9.2248154270313947</v>
      </c>
      <c r="F393">
        <f>'Vo確認(Vin(min))'!H418</f>
        <v>12</v>
      </c>
    </row>
    <row r="394" spans="2:6">
      <c r="B394" s="1">
        <v>214.5</v>
      </c>
      <c r="C394" s="1">
        <f>'Vo確認(Vin(min))'!G419</f>
        <v>5.5365691709251497</v>
      </c>
      <c r="D394" s="1">
        <f>'Vo確認(Vin(typ))'!G419</f>
        <v>8.9730479066432327</v>
      </c>
      <c r="E394">
        <f>'Vo確認(Vin(max))'!G419</f>
        <v>9.2185106734802389</v>
      </c>
      <c r="F394">
        <f>'Vo確認(Vin(min))'!H419</f>
        <v>12</v>
      </c>
    </row>
    <row r="395" spans="2:6">
      <c r="B395" s="1">
        <v>215</v>
      </c>
      <c r="C395" s="1">
        <f>'Vo確認(Vin(min))'!G420</f>
        <v>5.5326371240525898</v>
      </c>
      <c r="D395" s="1">
        <f>'Vo確認(Vin(typ))'!G420</f>
        <v>8.9669139135220401</v>
      </c>
      <c r="E395">
        <f>'Vo確認(Vin(max))'!G420</f>
        <v>9.2122193984841445</v>
      </c>
      <c r="F395">
        <f>'Vo確認(Vin(min))'!H420</f>
        <v>12</v>
      </c>
    </row>
    <row r="396" spans="2:6">
      <c r="B396" s="1">
        <v>215.5</v>
      </c>
      <c r="C396" s="1">
        <f>'Vo確認(Vin(min))'!G421</f>
        <v>5.5287134067932584</v>
      </c>
      <c r="D396" s="1">
        <f>'Vo確認(Vin(typ))'!G421</f>
        <v>8.9607929145974836</v>
      </c>
      <c r="E396">
        <f>'Vo確認(Vin(max))'!G421</f>
        <v>9.2059414508692132</v>
      </c>
      <c r="F396">
        <f>'Vo確認(Vin(min))'!H421</f>
        <v>12</v>
      </c>
    </row>
    <row r="397" spans="2:6">
      <c r="B397" s="1">
        <v>216</v>
      </c>
      <c r="C397" s="1">
        <f>'Vo確認(Vin(min))'!G422</f>
        <v>5.5247979260122548</v>
      </c>
      <c r="D397" s="1">
        <f>'Vo確認(Vin(typ))'!G422</f>
        <v>8.9546847645791168</v>
      </c>
      <c r="E397">
        <f>'Vo確認(Vin(max))'!G422</f>
        <v>9.1996766816196072</v>
      </c>
      <c r="F397">
        <f>'Vo確認(Vin(min))'!H422</f>
        <v>12</v>
      </c>
    </row>
    <row r="398" spans="2:6">
      <c r="B398" s="1">
        <v>216.5</v>
      </c>
      <c r="C398" s="1">
        <f>'Vo確認(Vin(min))'!G423</f>
        <v>5.52089058990257</v>
      </c>
      <c r="D398" s="1">
        <f>'Vo確認(Vin(typ))'!G423</f>
        <v>8.9485893202480078</v>
      </c>
      <c r="E398">
        <f>'Vo確認(Vin(max))'!G423</f>
        <v>9.1934249438441107</v>
      </c>
      <c r="F398">
        <f>'Vo確認(Vin(min))'!H423</f>
        <v>12</v>
      </c>
    </row>
    <row r="399" spans="2:6">
      <c r="B399" s="1">
        <v>217</v>
      </c>
      <c r="C399" s="1">
        <f>'Vo確認(Vin(min))'!G424</f>
        <v>5.5169913079645809</v>
      </c>
      <c r="D399" s="1">
        <f>'Vo確認(Vin(typ))'!G424</f>
        <v>8.9425064404247472</v>
      </c>
      <c r="E399">
        <f>'Vo確認(Vin(max))'!G424</f>
        <v>9.18718609274333</v>
      </c>
      <c r="F399">
        <f>'Vo確認(Vin(min))'!H424</f>
        <v>12</v>
      </c>
    </row>
    <row r="400" spans="2:6">
      <c r="B400" s="1">
        <v>217.5</v>
      </c>
      <c r="C400" s="1">
        <f>'Vo確認(Vin(min))'!G425</f>
        <v>5.5130999909858929</v>
      </c>
      <c r="D400" s="1">
        <f>'Vo確認(Vin(typ))'!G425</f>
        <v>8.9364359859379938</v>
      </c>
      <c r="E400">
        <f>'Vo確認(Vin(max))'!G425</f>
        <v>9.1809599855774291</v>
      </c>
      <c r="F400">
        <f>'Vo確認(Vin(min))'!H425</f>
        <v>12</v>
      </c>
    </row>
    <row r="401" spans="2:6">
      <c r="B401" s="1">
        <v>218</v>
      </c>
      <c r="C401" s="1">
        <f>'Vo確認(Vin(min))'!G426</f>
        <v>5.5092165510215398</v>
      </c>
      <c r="D401" s="1">
        <f>'Vo確認(Vin(typ))'!G426</f>
        <v>8.9303778195936019</v>
      </c>
      <c r="E401">
        <f>'Vo確認(Vin(max))'!G426</f>
        <v>9.1747464816344628</v>
      </c>
      <c r="F401">
        <f>'Vo確認(Vin(min))'!H426</f>
        <v>12</v>
      </c>
    </row>
    <row r="402" spans="2:6">
      <c r="B402" s="1">
        <v>218.5</v>
      </c>
      <c r="C402" s="1">
        <f>'Vo確認(Vin(min))'!G427</f>
        <v>5.5053409013745318</v>
      </c>
      <c r="D402" s="1">
        <f>'Vo確認(Vin(typ))'!G427</f>
        <v>8.9243318061442682</v>
      </c>
      <c r="E402">
        <f>'Vo確認(Vin(max))'!G427</f>
        <v>9.1685454421992496</v>
      </c>
      <c r="F402">
        <f>'Vo確認(Vin(min))'!H427</f>
        <v>12</v>
      </c>
    </row>
    <row r="403" spans="2:6">
      <c r="B403" s="1">
        <v>219</v>
      </c>
      <c r="C403" s="1">
        <f>'Vo確認(Vin(min))'!G428</f>
        <v>5.5014729565767491</v>
      </c>
      <c r="D403" s="1">
        <f>'Vo確認(Vin(typ))'!G428</f>
        <v>8.9182978122597287</v>
      </c>
      <c r="E403">
        <f>'Vo確認(Vin(max))'!G428</f>
        <v>9.1623567305228004</v>
      </c>
      <c r="F403">
        <f>'Vo確認(Vin(min))'!H428</f>
        <v>12</v>
      </c>
    </row>
    <row r="404" spans="2:6">
      <c r="B404" s="1">
        <v>219.5</v>
      </c>
      <c r="C404" s="1">
        <f>'Vo確認(Vin(min))'!G429</f>
        <v>5.4976126323701608</v>
      </c>
      <c r="D404" s="1">
        <f>'Vo確認(Vin(typ))'!G429</f>
        <v>8.9122757064974518</v>
      </c>
      <c r="E404">
        <f>'Vo確認(Vin(max))'!G429</f>
        <v>9.1561802117922575</v>
      </c>
      <c r="F404">
        <f>'Vo確認(Vin(min))'!H429</f>
        <v>12</v>
      </c>
    </row>
    <row r="405" spans="2:6">
      <c r="B405" s="1">
        <v>220</v>
      </c>
      <c r="C405" s="1">
        <f>'Vo確認(Vin(min))'!G430</f>
        <v>5.4937598456883778</v>
      </c>
      <c r="D405" s="1">
        <f>'Vo確認(Vin(typ))'!G430</f>
        <v>8.9062653592738688</v>
      </c>
      <c r="E405">
        <f>'Vo確認(Vin(max))'!G430</f>
        <v>9.150015753101405</v>
      </c>
      <c r="F405">
        <f>'Vo確認(Vin(min))'!H430</f>
        <v>12</v>
      </c>
    </row>
    <row r="406" spans="2:6">
      <c r="B406" s="1">
        <v>220.5</v>
      </c>
      <c r="C406" s="1">
        <f>'Vo確認(Vin(min))'!G431</f>
        <v>5.4899145146385253</v>
      </c>
      <c r="D406" s="1">
        <f>'Vo確認(Vin(typ))'!G431</f>
        <v>8.9002666428360975</v>
      </c>
      <c r="E406">
        <f>'Vo確認(Vin(max))'!G431</f>
        <v>9.1438632234216399</v>
      </c>
      <c r="F406">
        <f>'Vo確認(Vin(min))'!H431</f>
        <v>12</v>
      </c>
    </row>
    <row r="407" spans="2:6">
      <c r="B407" s="1">
        <v>221</v>
      </c>
      <c r="C407" s="1">
        <f>'Vo確認(Vin(min))'!G432</f>
        <v>5.4860765584834184</v>
      </c>
      <c r="D407" s="1">
        <f>'Vo確認(Vin(typ))'!G432</f>
        <v>8.894279431234132</v>
      </c>
      <c r="E407">
        <f>'Vo確認(Vin(max))'!G432</f>
        <v>9.1377224935734684</v>
      </c>
      <c r="F407">
        <f>'Vo確認(Vin(min))'!H432</f>
        <v>12</v>
      </c>
    </row>
    <row r="408" spans="2:6">
      <c r="B408" s="1">
        <v>221.5</v>
      </c>
      <c r="C408" s="1">
        <f>'Vo確認(Vin(min))'!G433</f>
        <v>5.4822458976240727</v>
      </c>
      <c r="D408" s="1">
        <f>'Vo確認(Vin(typ))'!G433</f>
        <v>8.8883036002935523</v>
      </c>
      <c r="E408">
        <f>'Vo確認(Vin(max))'!G433</f>
        <v>9.131593436198516</v>
      </c>
      <c r="F408">
        <f>'Vo確認(Vin(min))'!H433</f>
        <v>12</v>
      </c>
    </row>
    <row r="409" spans="2:6">
      <c r="B409" s="1">
        <v>222</v>
      </c>
      <c r="C409" s="1">
        <f>'Vo確認(Vin(min))'!G434</f>
        <v>5.4784224535824793</v>
      </c>
      <c r="D409" s="1">
        <f>'Vo確認(Vin(typ))'!G434</f>
        <v>8.8823390275886673</v>
      </c>
      <c r="E409">
        <f>'Vo確認(Vin(max))'!G434</f>
        <v>9.1254759257319673</v>
      </c>
      <c r="F409">
        <f>'Vo確認(Vin(min))'!H434</f>
        <v>12</v>
      </c>
    </row>
    <row r="410" spans="2:6">
      <c r="B410" s="1">
        <v>222.5</v>
      </c>
      <c r="C410" s="1">
        <f>'Vo確認(Vin(min))'!G435</f>
        <v>5.4746061489847078</v>
      </c>
      <c r="D410" s="1">
        <f>'Vo確認(Vin(typ))'!G435</f>
        <v>8.8763855924161437</v>
      </c>
      <c r="E410">
        <f>'Vo確認(Vin(max))'!G435</f>
        <v>9.1193698383755333</v>
      </c>
      <c r="F410">
        <f>'Vo確認(Vin(min))'!H435</f>
        <v>12</v>
      </c>
    </row>
    <row r="411" spans="2:6">
      <c r="B411" s="1">
        <v>223</v>
      </c>
      <c r="C411" s="1">
        <f>'Vo確認(Vin(min))'!G436</f>
        <v>5.4707969075442797</v>
      </c>
      <c r="D411" s="1">
        <f>'Vo確認(Vin(typ))'!G436</f>
        <v>8.8704431757690756</v>
      </c>
      <c r="E411">
        <f>'Vo確認(Vin(max))'!G436</f>
        <v>9.113275052070847</v>
      </c>
      <c r="F411">
        <f>'Vo確認(Vin(min))'!H436</f>
        <v>12</v>
      </c>
    </row>
    <row r="412" spans="2:6">
      <c r="B412" s="1">
        <v>223.5</v>
      </c>
      <c r="C412" s="1">
        <f>'Vo確認(Vin(min))'!G437</f>
        <v>5.4669946540458376</v>
      </c>
      <c r="D412" s="1">
        <f>'Vo確認(Vin(typ))'!G437</f>
        <v>8.8645116603115088</v>
      </c>
      <c r="E412">
        <f>'Vo確認(Vin(max))'!G437</f>
        <v>9.1071914464733421</v>
      </c>
      <c r="F412">
        <f>'Vo確認(Vin(min))'!H437</f>
        <v>12</v>
      </c>
    </row>
    <row r="413" spans="2:6">
      <c r="B413" s="1">
        <v>224</v>
      </c>
      <c r="C413" s="1">
        <f>'Vo確認(Vin(min))'!G438</f>
        <v>5.4631993143290902</v>
      </c>
      <c r="D413" s="1">
        <f>'Vo確認(Vin(typ))'!G438</f>
        <v>8.8585909303533796</v>
      </c>
      <c r="E413">
        <f>'Vo確認(Vin(max))'!G438</f>
        <v>9.1011189029265438</v>
      </c>
      <c r="F413">
        <f>'Vo確認(Vin(min))'!H438</f>
        <v>12</v>
      </c>
    </row>
    <row r="414" spans="2:6">
      <c r="B414" s="1">
        <v>224.5</v>
      </c>
      <c r="C414" s="1">
        <f>'Vo確認(Vin(min))'!G439</f>
        <v>5.4594108152730128</v>
      </c>
      <c r="D414" s="1">
        <f>'Vo確認(Vin(typ))'!G439</f>
        <v>8.8526808718259016</v>
      </c>
      <c r="E414">
        <f>'Vo確認(Vin(max))'!G439</f>
        <v>9.0950573044368213</v>
      </c>
      <c r="F414">
        <f>'Vo確認(Vin(min))'!H439</f>
        <v>12</v>
      </c>
    </row>
    <row r="415" spans="2:6">
      <c r="B415" s="1">
        <v>225</v>
      </c>
      <c r="C415" s="1">
        <f>'Vo確認(Vin(min))'!G440</f>
        <v>5.4556290847803561</v>
      </c>
      <c r="D415" s="1">
        <f>'Vo確認(Vin(typ))'!G440</f>
        <v>8.8467813722573556</v>
      </c>
      <c r="E415">
        <f>'Vo確認(Vin(max))'!G440</f>
        <v>9.0890065356485703</v>
      </c>
      <c r="F415">
        <f>'Vo確認(Vin(min))'!H440</f>
        <v>12</v>
      </c>
    </row>
    <row r="416" spans="2:6">
      <c r="B416" s="1">
        <v>225.5</v>
      </c>
      <c r="C416" s="1">
        <f>'Vo確認(Vin(min))'!G441</f>
        <v>5.4518540517623695</v>
      </c>
      <c r="D416" s="1">
        <f>'Vo確認(Vin(typ))'!G441</f>
        <v>8.8408923207492958</v>
      </c>
      <c r="E416">
        <f>'Vo確認(Vin(max))'!G441</f>
        <v>9.0829664828197902</v>
      </c>
      <c r="F416">
        <f>'Vo確認(Vin(min))'!H441</f>
        <v>12</v>
      </c>
    </row>
    <row r="417" spans="2:6">
      <c r="B417" s="1">
        <v>226</v>
      </c>
      <c r="C417" s="1">
        <f>'Vo確認(Vin(min))'!G442</f>
        <v>5.4480856461238183</v>
      </c>
      <c r="D417" s="1">
        <f>'Vo確認(Vin(typ))'!G442</f>
        <v>8.835013607953158</v>
      </c>
      <c r="E417">
        <f>'Vo確認(Vin(max))'!G442</f>
        <v>9.0769370337981083</v>
      </c>
      <c r="F417">
        <f>'Vo確認(Vin(min))'!H442</f>
        <v>12</v>
      </c>
    </row>
    <row r="418" spans="2:6">
      <c r="B418" s="1">
        <v>226.5</v>
      </c>
      <c r="C418" s="1">
        <f>'Vo確認(Vin(min))'!G443</f>
        <v>5.4443237987482371</v>
      </c>
      <c r="D418" s="1">
        <f>'Vo確認(Vin(typ))'!G443</f>
        <v>8.8291451260472495</v>
      </c>
      <c r="E418">
        <f>'Vo確認(Vin(max))'!G443</f>
        <v>9.0709180779971774</v>
      </c>
      <c r="F418">
        <f>'Vo確認(Vin(min))'!H443</f>
        <v>12</v>
      </c>
    </row>
    <row r="419" spans="2:6">
      <c r="B419" s="1">
        <v>227</v>
      </c>
      <c r="C419" s="1">
        <f>'Vo確認(Vin(min))'!G444</f>
        <v>5.4405684414834337</v>
      </c>
      <c r="D419" s="1">
        <f>'Vo確認(Vin(typ))'!G444</f>
        <v>8.8232867687141567</v>
      </c>
      <c r="E419">
        <f>'Vo確認(Vin(max))'!G444</f>
        <v>9.0649095063734961</v>
      </c>
      <c r="F419">
        <f>'Vo確認(Vin(min))'!H444</f>
        <v>12</v>
      </c>
    </row>
    <row r="420" spans="2:6">
      <c r="B420" s="1">
        <v>227.5</v>
      </c>
      <c r="C420" s="1">
        <f>'Vo確認(Vin(min))'!G445</f>
        <v>5.4368195071272378</v>
      </c>
      <c r="D420" s="1">
        <f>'Vo確認(Vin(typ))'!G445</f>
        <v>8.8174384311184912</v>
      </c>
      <c r="E420">
        <f>'Vo確認(Vin(max))'!G445</f>
        <v>9.058911211403581</v>
      </c>
      <c r="F420">
        <f>'Vo確認(Vin(min))'!H445</f>
        <v>12</v>
      </c>
    </row>
    <row r="421" spans="2:6">
      <c r="B421" s="1">
        <v>228</v>
      </c>
      <c r="C421" s="1">
        <f>'Vo確認(Vin(min))'!G446</f>
        <v>5.4330769294134793</v>
      </c>
      <c r="D421" s="1">
        <f>'Vo確認(Vin(typ))'!G446</f>
        <v>8.8116000098850265</v>
      </c>
      <c r="E421">
        <f>'Vo確認(Vin(max))'!G446</f>
        <v>9.0529230870615667</v>
      </c>
      <c r="F421">
        <f>'Vo確認(Vin(min))'!H446</f>
        <v>12</v>
      </c>
    </row>
    <row r="422" spans="2:6">
      <c r="B422" s="1">
        <v>228.5</v>
      </c>
      <c r="C422" s="1">
        <f>'Vo確認(Vin(min))'!G447</f>
        <v>5.4293406429982127</v>
      </c>
      <c r="D422" s="1">
        <f>'Vo確認(Vin(typ))'!G447</f>
        <v>8.8057714030772107</v>
      </c>
      <c r="E422">
        <f>'Vo確認(Vin(max))'!G447</f>
        <v>9.0469450287971398</v>
      </c>
      <c r="F422">
        <f>'Vo確認(Vin(min))'!H447</f>
        <v>12</v>
      </c>
    </row>
    <row r="423" spans="2:6">
      <c r="B423" s="1">
        <v>229</v>
      </c>
      <c r="C423" s="1">
        <f>'Vo確認(Vin(min))'!G448</f>
        <v>5.4256105834461676</v>
      </c>
      <c r="D423" s="1">
        <f>'Vo確認(Vin(typ))'!G448</f>
        <v>8.7999525101760216</v>
      </c>
      <c r="E423">
        <f>'Vo確認(Vin(max))'!G448</f>
        <v>9.0409769335138694</v>
      </c>
      <c r="F423">
        <f>'Vo確認(Vin(min))'!H448</f>
        <v>12</v>
      </c>
    </row>
    <row r="424" spans="2:6">
      <c r="B424" s="1">
        <v>229.5</v>
      </c>
      <c r="C424" s="1">
        <f>'Vo確認(Vin(min))'!G449</f>
        <v>5.4218866872174152</v>
      </c>
      <c r="D424" s="1">
        <f>'Vo確認(Vin(typ))'!G449</f>
        <v>8.7941432320591684</v>
      </c>
      <c r="E424">
        <f>'Vo確認(Vin(max))'!G449</f>
        <v>9.0350186995478641</v>
      </c>
      <c r="F424">
        <f>'Vo確認(Vin(min))'!H449</f>
        <v>12</v>
      </c>
    </row>
    <row r="425" spans="2:6">
      <c r="B425" s="1">
        <v>230</v>
      </c>
      <c r="C425" s="1">
        <f>'Vo確認(Vin(min))'!G450</f>
        <v>5.4181688916542665</v>
      </c>
      <c r="D425" s="1">
        <f>'Vo確認(Vin(typ))'!G450</f>
        <v>8.7883434709806547</v>
      </c>
      <c r="E425">
        <f>'Vo確認(Vin(max))'!G450</f>
        <v>9.0290702266468248</v>
      </c>
      <c r="F425">
        <f>'Vo確認(Vin(min))'!H450</f>
        <v>12</v>
      </c>
    </row>
    <row r="426" spans="2:6">
      <c r="B426" s="1">
        <v>230.5</v>
      </c>
      <c r="C426" s="1">
        <f>'Vo確認(Vin(min))'!G451</f>
        <v>5.4144571349683721</v>
      </c>
      <c r="D426" s="1">
        <f>'Vo確認(Vin(typ))'!G451</f>
        <v>8.7825531305506601</v>
      </c>
      <c r="E426">
        <f>'Vo確認(Vin(max))'!G451</f>
        <v>9.0231314159493934</v>
      </c>
      <c r="F426">
        <f>'Vo確認(Vin(min))'!H451</f>
        <v>12</v>
      </c>
    </row>
    <row r="427" spans="2:6">
      <c r="B427" s="1">
        <v>231</v>
      </c>
      <c r="C427" s="1">
        <f>'Vo確認(Vin(min))'!G452</f>
        <v>5.4107513562280563</v>
      </c>
      <c r="D427" s="1">
        <f>'Vo確認(Vin(typ))'!G452</f>
        <v>8.776772115715767</v>
      </c>
      <c r="E427">
        <f>'Vo確認(Vin(max))'!G452</f>
        <v>9.0172021699648912</v>
      </c>
      <c r="F427">
        <f>'Vo確認(Vin(min))'!H452</f>
        <v>12</v>
      </c>
    </row>
    <row r="428" spans="2:6">
      <c r="B428" s="1">
        <v>231.5</v>
      </c>
      <c r="C428" s="1">
        <f>'Vo確認(Vin(min))'!G453</f>
        <v>5.4070514953458391</v>
      </c>
      <c r="D428" s="1">
        <f>'Vo確認(Vin(typ))'!G453</f>
        <v>8.7710003327395079</v>
      </c>
      <c r="E428">
        <f>'Vo確認(Vin(max))'!G453</f>
        <v>9.0112823925533405</v>
      </c>
      <c r="F428">
        <f>'Vo確認(Vin(min))'!H453</f>
        <v>12</v>
      </c>
    </row>
    <row r="429" spans="2:6">
      <c r="B429" s="1">
        <v>232</v>
      </c>
      <c r="C429" s="1">
        <f>'Vo確認(Vin(min))'!G454</f>
        <v>5.4033574930661716</v>
      </c>
      <c r="D429" s="1">
        <f>'Vo確認(Vin(typ))'!G454</f>
        <v>8.7652376891832269</v>
      </c>
      <c r="E429">
        <f>'Vo確認(Vin(max))'!G454</f>
        <v>9.0053719889058748</v>
      </c>
      <c r="F429">
        <f>'Vo確認(Vin(min))'!H454</f>
        <v>12</v>
      </c>
    </row>
    <row r="430" spans="2:6">
      <c r="B430" s="1">
        <v>232.5</v>
      </c>
      <c r="C430" s="1">
        <f>'Vo確認(Vin(min))'!G455</f>
        <v>5.3996692909533683</v>
      </c>
      <c r="D430" s="1">
        <f>'Vo確認(Vin(typ))'!G455</f>
        <v>8.7594840938872558</v>
      </c>
      <c r="E430">
        <f>'Vo確認(Vin(max))'!G455</f>
        <v>8.9994708655253906</v>
      </c>
      <c r="F430">
        <f>'Vo確認(Vin(min))'!H455</f>
        <v>12</v>
      </c>
    </row>
    <row r="431" spans="2:6">
      <c r="B431" s="1">
        <v>233</v>
      </c>
      <c r="C431" s="1">
        <f>'Vo確認(Vin(min))'!G456</f>
        <v>5.395986831379747</v>
      </c>
      <c r="D431" s="1">
        <f>'Vo確認(Vin(typ))'!G456</f>
        <v>8.7537394569524043</v>
      </c>
      <c r="E431">
        <f>'Vo確認(Vin(max))'!G456</f>
        <v>8.9935789302075939</v>
      </c>
      <c r="F431">
        <f>'Vo確認(Vin(min))'!H456</f>
        <v>12</v>
      </c>
    </row>
    <row r="432" spans="2:6">
      <c r="B432" s="1">
        <v>233.5</v>
      </c>
      <c r="C432" s="1">
        <f>'Vo確認(Vin(min))'!G457</f>
        <v>5.3923100575139333</v>
      </c>
      <c r="D432" s="1">
        <f>'Vo確認(Vin(typ))'!G457</f>
        <v>8.7480036897217364</v>
      </c>
      <c r="E432">
        <f>'Vo確認(Vin(max))'!G457</f>
        <v>8.9876960920222935</v>
      </c>
      <c r="F432">
        <f>'Vo確認(Vin(min))'!H457</f>
        <v>12</v>
      </c>
    </row>
    <row r="433" spans="2:6">
      <c r="B433" s="1">
        <v>234</v>
      </c>
      <c r="C433" s="1">
        <f>'Vo確認(Vin(min))'!G458</f>
        <v>5.3886389133093999</v>
      </c>
      <c r="D433" s="1">
        <f>'Vo確認(Vin(typ))'!G458</f>
        <v>8.7422767047626646</v>
      </c>
      <c r="E433">
        <f>'Vo確認(Vin(max))'!G458</f>
        <v>8.98182226129504</v>
      </c>
      <c r="F433">
        <f>'Vo確認(Vin(min))'!H458</f>
        <v>12</v>
      </c>
    </row>
    <row r="434" spans="2:6">
      <c r="B434" s="1">
        <v>234.5</v>
      </c>
      <c r="C434" s="1">
        <f>'Vo確認(Vin(min))'!G459</f>
        <v>5.3849733434931455</v>
      </c>
      <c r="D434" s="1">
        <f>'Vo確認(Vin(typ))'!G459</f>
        <v>8.7365584158493075</v>
      </c>
      <c r="E434">
        <f>'Vo確認(Vin(max))'!G459</f>
        <v>8.9759573495890326</v>
      </c>
      <c r="F434">
        <f>'Vo確認(Vin(min))'!H459</f>
        <v>12</v>
      </c>
    </row>
    <row r="435" spans="2:6">
      <c r="B435" s="1">
        <v>235</v>
      </c>
      <c r="C435" s="1">
        <f>'Vo確認(Vin(min))'!G460</f>
        <v>5.3813132935545811</v>
      </c>
      <c r="D435" s="1">
        <f>'Vo確認(Vin(typ))'!G460</f>
        <v>8.7308487379451467</v>
      </c>
      <c r="E435">
        <f>'Vo確認(Vin(max))'!G460</f>
        <v>8.9701012696873299</v>
      </c>
      <c r="F435">
        <f>'Vo確認(Vin(min))'!H460</f>
        <v>12</v>
      </c>
    </row>
    <row r="436" spans="2:6">
      <c r="B436" s="1">
        <v>235.5</v>
      </c>
      <c r="C436" s="1">
        <f>'Vo確認(Vin(min))'!G461</f>
        <v>5.3776587097345985</v>
      </c>
      <c r="D436" s="1">
        <f>'Vo確認(Vin(typ))'!G461</f>
        <v>8.7251475871859743</v>
      </c>
      <c r="E436">
        <f>'Vo確認(Vin(max))'!G461</f>
        <v>8.9642539355753588</v>
      </c>
      <c r="F436">
        <f>'Vo確認(Vin(min))'!H461</f>
        <v>12</v>
      </c>
    </row>
    <row r="437" spans="2:6">
      <c r="B437" s="1">
        <v>236</v>
      </c>
      <c r="C437" s="1">
        <f>'Vo確認(Vin(min))'!G462</f>
        <v>5.3740095390147982</v>
      </c>
      <c r="D437" s="1">
        <f>'Vo確認(Vin(typ))'!G462</f>
        <v>8.7194548808630845</v>
      </c>
      <c r="E437">
        <f>'Vo確認(Vin(max))'!G462</f>
        <v>8.9584152624236761</v>
      </c>
      <c r="F437">
        <f>'Vo確認(Vin(min))'!H462</f>
        <v>12</v>
      </c>
    </row>
    <row r="438" spans="2:6">
      <c r="B438" s="1">
        <v>236.5</v>
      </c>
      <c r="C438" s="1">
        <f>'Vo確認(Vin(min))'!G463</f>
        <v>5.3703657291068989</v>
      </c>
      <c r="D438" s="1">
        <f>'Vo確認(Vin(typ))'!G463</f>
        <v>8.7137705374067629</v>
      </c>
      <c r="E438">
        <f>'Vo確認(Vin(max))'!G463</f>
        <v>8.9525851665710388</v>
      </c>
      <c r="F438">
        <f>'Vo確認(Vin(min))'!H463</f>
        <v>12</v>
      </c>
    </row>
    <row r="439" spans="2:6">
      <c r="B439" s="1">
        <v>237</v>
      </c>
      <c r="C439" s="1">
        <f>'Vo確認(Vin(min))'!G464</f>
        <v>5.3667272284423202</v>
      </c>
      <c r="D439" s="1">
        <f>'Vo確認(Vin(typ))'!G464</f>
        <v>8.7080944763700199</v>
      </c>
      <c r="E439">
        <f>'Vo確認(Vin(max))'!G464</f>
        <v>8.9467635655077125</v>
      </c>
      <c r="F439">
        <f>'Vo確認(Vin(min))'!H464</f>
        <v>12</v>
      </c>
    </row>
    <row r="440" spans="2:6">
      <c r="B440" s="1">
        <v>237.5</v>
      </c>
      <c r="C440" s="1">
        <f>'Vo確認(Vin(min))'!G465</f>
        <v>5.3630939861619247</v>
      </c>
      <c r="D440" s="1">
        <f>'Vo確認(Vin(typ))'!G465</f>
        <v>8.702426618412602</v>
      </c>
      <c r="E440">
        <f>'Vo確認(Vin(max))'!G465</f>
        <v>8.9409503778590782</v>
      </c>
      <c r="F440">
        <f>'Vo確認(Vin(min))'!H465</f>
        <v>12</v>
      </c>
    </row>
    <row r="441" spans="2:6">
      <c r="B441" s="1">
        <v>238</v>
      </c>
      <c r="C441" s="1">
        <f>'Vo確認(Vin(min))'!G466</f>
        <v>5.3594659521059214</v>
      </c>
      <c r="D441" s="1">
        <f>'Vo確認(Vin(typ))'!G466</f>
        <v>8.6967668852852373</v>
      </c>
      <c r="E441">
        <f>'Vo確認(Vin(max))'!G466</f>
        <v>8.9351455233694725</v>
      </c>
      <c r="F441">
        <f>'Vo確認(Vin(min))'!H466</f>
        <v>12</v>
      </c>
    </row>
    <row r="442" spans="2:6">
      <c r="B442" s="1">
        <v>238.5</v>
      </c>
      <c r="C442" s="1">
        <f>'Vo確認(Vin(min))'!G467</f>
        <v>5.3558430768039447</v>
      </c>
      <c r="D442" s="1">
        <f>'Vo確認(Vin(typ))'!G467</f>
        <v>8.6911151998141545</v>
      </c>
      <c r="E442">
        <f>'Vo確認(Vin(max))'!G467</f>
        <v>8.9293489228863105</v>
      </c>
      <c r="F442">
        <f>'Vo確認(Vin(min))'!H467</f>
        <v>12</v>
      </c>
    </row>
    <row r="443" spans="2:6">
      <c r="B443" s="1">
        <v>239</v>
      </c>
      <c r="C443" s="1">
        <f>'Vo確認(Vin(min))'!G468</f>
        <v>5.352225311465264</v>
      </c>
      <c r="D443" s="1">
        <f>'Vo確認(Vin(typ))'!G468</f>
        <v>8.6854714858858113</v>
      </c>
      <c r="E443">
        <f>'Vo確認(Vin(max))'!G468</f>
        <v>8.9235604983444219</v>
      </c>
      <c r="F443">
        <f>'Vo確認(Vin(min))'!H468</f>
        <v>12</v>
      </c>
    </row>
    <row r="444" spans="2:6">
      <c r="B444" s="1">
        <v>239.5</v>
      </c>
      <c r="C444" s="1">
        <f>'Vo確認(Vin(min))'!G469</f>
        <v>5.3486126079691774</v>
      </c>
      <c r="D444" s="1">
        <f>'Vo確認(Vin(typ))'!G469</f>
        <v>8.6798356684319167</v>
      </c>
      <c r="E444">
        <f>'Vo確認(Vin(max))'!G469</f>
        <v>8.9177801727506836</v>
      </c>
      <c r="F444">
        <f>'Vo確認(Vin(min))'!H469</f>
        <v>12</v>
      </c>
    </row>
    <row r="445" spans="2:6">
      <c r="B445" s="1">
        <v>240</v>
      </c>
      <c r="C445" s="1">
        <f>'Vo確認(Vin(min))'!G470</f>
        <v>5.3450049188555351</v>
      </c>
      <c r="D445" s="1">
        <f>'Vo確認(Vin(typ))'!G470</f>
        <v>8.6742076734146352</v>
      </c>
      <c r="E445">
        <f>'Vo確認(Vin(max))'!G470</f>
        <v>8.9120078701688588</v>
      </c>
      <c r="F445">
        <f>'Vo確認(Vin(min))'!H470</f>
        <v>12</v>
      </c>
    </row>
    <row r="446" spans="2:6">
      <c r="B446" s="1">
        <v>240.5</v>
      </c>
      <c r="C446" s="1">
        <f>'Vo確認(Vin(min))'!G471</f>
        <v>5.3414021973154187</v>
      </c>
      <c r="D446" s="1">
        <f>'Vo確認(Vin(typ))'!G471</f>
        <v>8.6685874278120529</v>
      </c>
      <c r="E446">
        <f>'Vo確認(Vin(max))'!G471</f>
        <v>8.90624351570467</v>
      </c>
      <c r="F446">
        <f>'Vo確認(Vin(min))'!H471</f>
        <v>12</v>
      </c>
    </row>
    <row r="447" spans="2:6">
      <c r="B447" s="1">
        <v>241</v>
      </c>
      <c r="C447" s="1">
        <f>'Vo確認(Vin(min))'!G472</f>
        <v>5.3378043971819773</v>
      </c>
      <c r="D447" s="1">
        <f>'Vo確認(Vin(typ))'!G472</f>
        <v>8.6629748596038851</v>
      </c>
      <c r="E447">
        <f>'Vo確認(Vin(max))'!G472</f>
        <v>8.9004870354911638</v>
      </c>
      <c r="F447">
        <f>'Vo確認(Vin(min))'!H472</f>
        <v>12</v>
      </c>
    </row>
    <row r="448" spans="2:6">
      <c r="B448" s="1">
        <v>241.5</v>
      </c>
      <c r="C448" s="1">
        <f>'Vo確認(Vin(min))'!G473</f>
        <v>5.334211472921381</v>
      </c>
      <c r="D448" s="1">
        <f>'Vo確認(Vin(typ))'!G473</f>
        <v>8.6573698977573539</v>
      </c>
      <c r="E448">
        <f>'Vo確認(Vin(max))'!G473</f>
        <v>8.8947383566742086</v>
      </c>
      <c r="F448">
        <f>'Vo確認(Vin(min))'!H473</f>
        <v>12</v>
      </c>
    </row>
    <row r="449" spans="2:6">
      <c r="B449" s="1">
        <v>242</v>
      </c>
      <c r="C449" s="1">
        <f>'Vo確認(Vin(min))'!G474</f>
        <v>5.3306233796239493</v>
      </c>
      <c r="D449" s="1">
        <f>'Vo確認(Vin(typ))'!G474</f>
        <v>8.6517724722133593</v>
      </c>
      <c r="E449">
        <f>'Vo確認(Vin(max))'!G474</f>
        <v>8.8889974073983193</v>
      </c>
      <c r="F449">
        <f>'Vo確認(Vin(min))'!H474</f>
        <v>12</v>
      </c>
    </row>
    <row r="450" spans="2:6">
      <c r="B450" s="1">
        <v>242.5</v>
      </c>
      <c r="C450" s="1">
        <f>'Vo確認(Vin(min))'!G475</f>
        <v>5.3270400729953851</v>
      </c>
      <c r="D450" s="1">
        <f>'Vo確認(Vin(typ))'!G475</f>
        <v>8.6461825138727999</v>
      </c>
      <c r="E450">
        <f>'Vo確認(Vin(max))'!G475</f>
        <v>8.883264116792617</v>
      </c>
      <c r="F450">
        <f>'Vo確認(Vin(min))'!H475</f>
        <v>12</v>
      </c>
    </row>
    <row r="451" spans="2:6">
      <c r="B451" s="1">
        <v>243</v>
      </c>
      <c r="C451" s="1">
        <f>'Vo確認(Vin(min))'!G476</f>
        <v>5.3234615093481752</v>
      </c>
      <c r="D451" s="1">
        <f>'Vo確認(Vin(typ))'!G476</f>
        <v>8.6405999545831538</v>
      </c>
      <c r="E451">
        <f>'Vo確認(Vin(max))'!G476</f>
        <v>8.8775384149570797</v>
      </c>
      <c r="F451">
        <f>'Vo確認(Vin(min))'!H476</f>
        <v>12</v>
      </c>
    </row>
    <row r="452" spans="2:6">
      <c r="B452" s="1">
        <v>243.5</v>
      </c>
      <c r="C452" s="1">
        <f>'Vo確認(Vin(min))'!G477</f>
        <v>5.3198876455930986</v>
      </c>
      <c r="D452" s="1">
        <f>'Vo確認(Vin(typ))'!G477</f>
        <v>8.6350247271252325</v>
      </c>
      <c r="E452">
        <f>'Vo確認(Vin(max))'!G477</f>
        <v>8.8718202329489575</v>
      </c>
      <c r="F452">
        <f>'Vo確認(Vin(min))'!H477</f>
        <v>12</v>
      </c>
    </row>
    <row r="453" spans="2:6">
      <c r="B453" s="1">
        <v>244</v>
      </c>
      <c r="C453" s="1">
        <f>'Vo確認(Vin(min))'!G478</f>
        <v>5.3163184392308791</v>
      </c>
      <c r="D453" s="1">
        <f>'Vo確認(Vin(typ))'!G478</f>
        <v>8.629456765200171</v>
      </c>
      <c r="E453">
        <f>'Vo確認(Vin(max))'!G478</f>
        <v>8.8661095027694063</v>
      </c>
      <c r="F453">
        <f>'Vo確認(Vin(min))'!H478</f>
        <v>12</v>
      </c>
    </row>
    <row r="454" spans="2:6">
      <c r="B454" s="1">
        <v>244.5</v>
      </c>
      <c r="C454" s="1">
        <f>'Vo確認(Vin(min))'!G479</f>
        <v>5.3127538483439674</v>
      </c>
      <c r="D454" s="1">
        <f>'Vo確認(Vin(typ))'!G479</f>
        <v>8.6238960034165881</v>
      </c>
      <c r="E454">
        <f>'Vo確認(Vin(max))'!G479</f>
        <v>8.8604061573503472</v>
      </c>
      <c r="F454">
        <f>'Vo確認(Vin(min))'!H479</f>
        <v>12</v>
      </c>
    </row>
    <row r="455" spans="2:6">
      <c r="B455" s="1">
        <v>245</v>
      </c>
      <c r="C455" s="1">
        <f>'Vo確認(Vin(min))'!G480</f>
        <v>5.3091938315884457</v>
      </c>
      <c r="D455" s="1">
        <f>'Vo確認(Vin(typ))'!G480</f>
        <v>8.6183423772779761</v>
      </c>
      <c r="E455">
        <f>'Vo確認(Vin(max))'!G480</f>
        <v>8.8547101305415143</v>
      </c>
      <c r="F455">
        <f>'Vo確認(Vin(min))'!H480</f>
        <v>12</v>
      </c>
    </row>
    <row r="456" spans="2:6">
      <c r="B456" s="1">
        <v>245.5</v>
      </c>
      <c r="C456" s="1">
        <f>'Vo確認(Vin(min))'!G481</f>
        <v>5.3056383481860587</v>
      </c>
      <c r="D456" s="1">
        <f>'Vo確認(Vin(typ))'!G481</f>
        <v>8.6127958231702504</v>
      </c>
      <c r="E456">
        <f>'Vo確認(Vin(max))'!G481</f>
        <v>8.8490213570976941</v>
      </c>
      <c r="F456">
        <f>'Vo確認(Vin(min))'!H481</f>
        <v>12</v>
      </c>
    </row>
    <row r="457" spans="2:6">
      <c r="B457" s="1">
        <v>246</v>
      </c>
      <c r="C457" s="1">
        <f>'Vo確認(Vin(min))'!G482</f>
        <v>5.3020873579163617</v>
      </c>
      <c r="D457" s="1">
        <f>'Vo確認(Vin(typ))'!G482</f>
        <v>8.6072562783495243</v>
      </c>
      <c r="E457">
        <f>'Vo確認(Vin(max))'!G482</f>
        <v>8.8433397726661784</v>
      </c>
      <c r="F457">
        <f>'Vo確認(Vin(min))'!H482</f>
        <v>12</v>
      </c>
    </row>
    <row r="458" spans="2:6">
      <c r="B458" s="1">
        <v>246.5</v>
      </c>
      <c r="C458" s="1">
        <f>'Vo確認(Vin(min))'!G483</f>
        <v>5.2985408211090039</v>
      </c>
      <c r="D458" s="1">
        <f>'Vo確認(Vin(typ))'!G483</f>
        <v>8.6017236809300446</v>
      </c>
      <c r="E458">
        <f>'Vo確認(Vin(max))'!G483</f>
        <v>8.8376653137744068</v>
      </c>
      <c r="F458">
        <f>'Vo確認(Vin(min))'!H483</f>
        <v>12</v>
      </c>
    </row>
    <row r="459" spans="2:6">
      <c r="B459" s="1">
        <v>247</v>
      </c>
      <c r="C459" s="1">
        <f>'Vo確認(Vin(min))'!G484</f>
        <v>5.2949986986361086</v>
      </c>
      <c r="D459" s="1">
        <f>'Vo確認(Vin(typ))'!G484</f>
        <v>8.5961979698723301</v>
      </c>
      <c r="E459">
        <f>'Vo確認(Vin(max))'!G484</f>
        <v>8.831997917817775</v>
      </c>
      <c r="F459">
        <f>'Vo確認(Vin(min))'!H484</f>
        <v>12</v>
      </c>
    </row>
    <row r="460" spans="2:6">
      <c r="B460" s="1">
        <v>247.5</v>
      </c>
      <c r="C460" s="1">
        <f>'Vo確認(Vin(min))'!G485</f>
        <v>5.291460951904785</v>
      </c>
      <c r="D460" s="1">
        <f>'Vo確認(Vin(typ))'!G485</f>
        <v>8.5906790849714625</v>
      </c>
      <c r="E460">
        <f>'Vo確認(Vin(max))'!G485</f>
        <v>8.8263375230476555</v>
      </c>
      <c r="F460">
        <f>'Vo確認(Vin(min))'!H485</f>
        <v>12</v>
      </c>
    </row>
    <row r="461" spans="2:6">
      <c r="B461" s="1">
        <v>248</v>
      </c>
      <c r="C461" s="1">
        <f>'Vo確認(Vin(min))'!G486</f>
        <v>5.2879275428497481</v>
      </c>
      <c r="D461" s="1">
        <f>'Vo確認(Vin(typ))'!G486</f>
        <v>8.5851669668456054</v>
      </c>
      <c r="E461">
        <f>'Vo確認(Vin(max))'!G486</f>
        <v>8.8206840685595953</v>
      </c>
      <c r="F461">
        <f>'Vo確認(Vin(min))'!H486</f>
        <v>12</v>
      </c>
    </row>
    <row r="462" spans="2:6">
      <c r="B462" s="1">
        <v>248.5</v>
      </c>
      <c r="C462" s="1">
        <f>'Vo確認(Vin(min))'!G487</f>
        <v>5.2843984339260484</v>
      </c>
      <c r="D462" s="1">
        <f>'Vo確認(Vin(typ))'!G487</f>
        <v>8.5796615569246359</v>
      </c>
      <c r="E462">
        <f>'Vo確認(Vin(max))'!G487</f>
        <v>8.8150374942816772</v>
      </c>
      <c r="F462">
        <f>'Vo確認(Vin(min))'!H487</f>
        <v>12</v>
      </c>
    </row>
    <row r="463" spans="2:6">
      <c r="B463" s="1">
        <v>249</v>
      </c>
      <c r="C463" s="1">
        <f>'Vo確認(Vin(min))'!G488</f>
        <v>5.280873588101926</v>
      </c>
      <c r="D463" s="1">
        <f>'Vo確認(Vin(typ))'!G488</f>
        <v>8.5741627974390031</v>
      </c>
      <c r="E463">
        <f>'Vo確認(Vin(max))'!G488</f>
        <v>8.8093977409630817</v>
      </c>
      <c r="F463">
        <f>'Vo確認(Vin(min))'!H488</f>
        <v>12</v>
      </c>
    </row>
    <row r="464" spans="2:6">
      <c r="B464" s="1">
        <v>249.5</v>
      </c>
      <c r="C464" s="1">
        <f>'Vo確認(Vin(min))'!G489</f>
        <v>5.2773529688517415</v>
      </c>
      <c r="D464" s="1">
        <f>'Vo確認(Vin(typ))'!G489</f>
        <v>8.5686706314087147</v>
      </c>
      <c r="E464">
        <f>'Vo確認(Vin(max))'!G489</f>
        <v>8.8037647501627863</v>
      </c>
      <c r="F464">
        <f>'Vo確認(Vin(min))'!H489</f>
        <v>12</v>
      </c>
    </row>
    <row r="465" spans="2:6">
      <c r="B465" s="1">
        <v>250</v>
      </c>
      <c r="C465" s="1">
        <f>'Vo確認(Vin(min))'!G490</f>
        <v>5.2738365401490528</v>
      </c>
      <c r="D465" s="1">
        <f>'Vo確認(Vin(typ))'!G490</f>
        <v>8.5631850026325207</v>
      </c>
      <c r="E465">
        <f>'Vo確認(Vin(max))'!G490</f>
        <v>8.7981384642384857</v>
      </c>
      <c r="F465">
        <f>'Vo確認(Vin(min))'!H490</f>
        <v>12</v>
      </c>
    </row>
    <row r="466" spans="2:6">
      <c r="B466" s="1">
        <v>250.5</v>
      </c>
      <c r="C466" s="1">
        <f>'Vo確認(Vin(min))'!G491</f>
        <v>5.2703242664597632</v>
      </c>
      <c r="D466" s="1">
        <f>'Vo確認(Vin(typ))'!G491</f>
        <v>8.5577058556772307</v>
      </c>
      <c r="E466">
        <f>'Vo確認(Vin(max))'!G491</f>
        <v>8.7925188263356215</v>
      </c>
      <c r="F466">
        <f>'Vo確認(Vin(min))'!H491</f>
        <v>12</v>
      </c>
    </row>
    <row r="467" spans="2:6">
      <c r="B467" s="1">
        <v>251</v>
      </c>
      <c r="C467" s="1">
        <f>'Vo確認(Vin(min))'!G492</f>
        <v>5.2668161127353939</v>
      </c>
      <c r="D467" s="1">
        <f>'Vo確認(Vin(typ))'!G492</f>
        <v>8.5522331358672137</v>
      </c>
      <c r="E467">
        <f>'Vo確認(Vin(max))'!G492</f>
        <v>8.7869057803766299</v>
      </c>
      <c r="F467">
        <f>'Vo確認(Vin(min))'!H492</f>
        <v>12</v>
      </c>
    </row>
    <row r="468" spans="2:6">
      <c r="B468" s="1">
        <v>251.5</v>
      </c>
      <c r="C468" s="1">
        <f>'Vo確認(Vin(min))'!G493</f>
        <v>5.2633120444064421</v>
      </c>
      <c r="D468" s="1">
        <f>'Vo確認(Vin(typ))'!G493</f>
        <v>8.5467667892740504</v>
      </c>
      <c r="E468">
        <f>'Vo確認(Vin(max))'!G493</f>
        <v>8.7812992710503082</v>
      </c>
      <c r="F468">
        <f>'Vo確認(Vin(min))'!H493</f>
        <v>12</v>
      </c>
    </row>
    <row r="469" spans="2:6">
      <c r="B469" s="1">
        <v>252</v>
      </c>
      <c r="C469" s="1">
        <f>'Vo確認(Vin(min))'!G494</f>
        <v>5.2598120273758511</v>
      </c>
      <c r="D469" s="1">
        <f>'Vo確認(Vin(typ))'!G494</f>
        <v>8.5413067627063288</v>
      </c>
      <c r="E469">
        <f>'Vo確認(Vin(max))'!G494</f>
        <v>8.7756992438013626</v>
      </c>
      <c r="F469">
        <f>'Vo確認(Vin(min))'!H494</f>
        <v>12</v>
      </c>
    </row>
    <row r="470" spans="2:6">
      <c r="B470" s="1">
        <v>252.5</v>
      </c>
      <c r="C470" s="1">
        <f>'Vo確認(Vin(min))'!G495</f>
        <v>5.2563160280125674</v>
      </c>
      <c r="D470" s="1">
        <f>'Vo確認(Vin(typ))'!G495</f>
        <v>8.5358530036996036</v>
      </c>
      <c r="E470">
        <f>'Vo確認(Vin(max))'!G495</f>
        <v>8.7701056448201058</v>
      </c>
      <c r="F470">
        <f>'Vo確認(Vin(min))'!H495</f>
        <v>12</v>
      </c>
    </row>
    <row r="471" spans="2:6">
      <c r="B471" s="1">
        <v>253</v>
      </c>
      <c r="C471" s="1">
        <f>'Vo確認(Vin(min))'!G496</f>
        <v>5.2528240131451973</v>
      </c>
      <c r="D471" s="1">
        <f>'Vo確認(Vin(typ))'!G496</f>
        <v>8.5304054605065094</v>
      </c>
      <c r="E471">
        <f>'Vo確認(Vin(max))'!G496</f>
        <v>8.7645184210323173</v>
      </c>
      <c r="F471">
        <f>'Vo確認(Vin(min))'!H496</f>
        <v>12</v>
      </c>
    </row>
    <row r="472" spans="2:6">
      <c r="B472" s="1">
        <v>253.5</v>
      </c>
      <c r="C472" s="1">
        <f>'Vo確認(Vin(min))'!G497</f>
        <v>5.2493359500557686</v>
      </c>
      <c r="D472" s="1">
        <f>'Vo確認(Vin(typ))'!G497</f>
        <v>8.5249640820869992</v>
      </c>
      <c r="E472">
        <f>'Vo確認(Vin(max))'!G497</f>
        <v>8.7589375200892281</v>
      </c>
      <c r="F472">
        <f>'Vo確認(Vin(min))'!H497</f>
        <v>12</v>
      </c>
    </row>
    <row r="473" spans="2:6">
      <c r="B473" s="1">
        <v>254</v>
      </c>
      <c r="C473" s="1">
        <f>'Vo確認(Vin(min))'!G498</f>
        <v>5.24585180647356</v>
      </c>
      <c r="D473" s="1">
        <f>'Vo確認(Vin(typ))'!G498</f>
        <v>8.5195288180987525</v>
      </c>
      <c r="E473">
        <f>'Vo確認(Vin(max))'!G498</f>
        <v>8.7533628903576961</v>
      </c>
      <c r="F473">
        <f>'Vo確認(Vin(min))'!H498</f>
        <v>12</v>
      </c>
    </row>
    <row r="474" spans="2:6">
      <c r="B474" s="1">
        <v>254.5</v>
      </c>
      <c r="C474" s="1">
        <f>'Vo確認(Vin(min))'!G499</f>
        <v>5.2423715505690449</v>
      </c>
      <c r="D474" s="1">
        <f>'Vo確認(Vin(typ))'!G499</f>
        <v>8.5140996188877089</v>
      </c>
      <c r="E474">
        <f>'Vo確認(Vin(max))'!G499</f>
        <v>8.7477944809104713</v>
      </c>
      <c r="F474">
        <f>'Vo確認(Vin(min))'!H499</f>
        <v>12</v>
      </c>
    </row>
    <row r="475" spans="2:6">
      <c r="B475" s="1">
        <v>255</v>
      </c>
      <c r="C475" s="1">
        <f>'Vo確認(Vin(min))'!G500</f>
        <v>5.2388951509479158</v>
      </c>
      <c r="D475" s="1">
        <f>'Vo確認(Vin(typ))'!G500</f>
        <v>8.5086764354787476</v>
      </c>
      <c r="E475">
        <f>'Vo確認(Vin(max))'!G500</f>
        <v>8.7422322415166658</v>
      </c>
      <c r="F475">
        <f>'Vo確認(Vin(min))'!H500</f>
        <v>12</v>
      </c>
    </row>
    <row r="476" spans="2:6">
      <c r="B476" s="1">
        <v>255.5</v>
      </c>
      <c r="C476" s="1">
        <f>'Vo確認(Vin(min))'!G501</f>
        <v>5.2354225766451945</v>
      </c>
      <c r="D476" s="1">
        <f>'Vo確認(Vin(typ))'!G501</f>
        <v>8.5032592195665035</v>
      </c>
      <c r="E476">
        <f>'Vo確認(Vin(max))'!G501</f>
        <v>8.7366761226323124</v>
      </c>
      <c r="F476">
        <f>'Vo確認(Vin(min))'!H501</f>
        <v>12</v>
      </c>
    </row>
    <row r="477" spans="2:6">
      <c r="B477" s="1">
        <v>256</v>
      </c>
      <c r="C477" s="1">
        <f>'Vo確認(Vin(min))'!G502</f>
        <v>5.2319537971194361</v>
      </c>
      <c r="D477" s="1">
        <f>'Vo確認(Vin(typ))'!G502</f>
        <v>8.4978479235063205</v>
      </c>
      <c r="E477">
        <f>'Vo確認(Vin(max))'!G502</f>
        <v>8.7311260753910975</v>
      </c>
      <c r="F477">
        <f>'Vo確認(Vin(min))'!H502</f>
        <v>12</v>
      </c>
    </row>
    <row r="478" spans="2:6">
      <c r="B478" s="1">
        <v>256.5</v>
      </c>
      <c r="C478" s="1">
        <f>'Vo確認(Vin(min))'!G503</f>
        <v>5.2284887822470045</v>
      </c>
      <c r="D478" s="1">
        <f>'Vo確認(Vin(typ))'!G503</f>
        <v>8.4924425003053248</v>
      </c>
      <c r="E478">
        <f>'Vo確認(Vin(max))'!G503</f>
        <v>8.7255820515952056</v>
      </c>
      <c r="F478">
        <f>'Vo確認(Vin(min))'!H503</f>
        <v>12</v>
      </c>
    </row>
    <row r="479" spans="2:6">
      <c r="B479" s="1">
        <v>257</v>
      </c>
      <c r="C479" s="1">
        <f>'Vo確認(Vin(min))'!G504</f>
        <v>5.2250275023164496</v>
      </c>
      <c r="D479" s="1">
        <f>'Vo確認(Vin(typ))'!G504</f>
        <v>8.487042903613661</v>
      </c>
      <c r="E479">
        <f>'Vo確認(Vin(max))'!G504</f>
        <v>8.7200440037063185</v>
      </c>
      <c r="F479">
        <f>'Vo確認(Vin(min))'!H504</f>
        <v>12</v>
      </c>
    </row>
    <row r="480" spans="2:6">
      <c r="B480" s="1">
        <v>257.5</v>
      </c>
      <c r="C480" s="1">
        <f>'Vo確認(Vin(min))'!G505</f>
        <v>5.2215699280229488</v>
      </c>
      <c r="D480" s="1">
        <f>'Vo確認(Vin(typ))'!G505</f>
        <v>8.4816490877158</v>
      </c>
      <c r="E480">
        <f>'Vo確認(Vin(max))'!G505</f>
        <v>8.7145118848367176</v>
      </c>
      <c r="F480">
        <f>'Vo確認(Vin(min))'!H505</f>
        <v>12</v>
      </c>
    </row>
    <row r="481" spans="2:6">
      <c r="B481" s="1">
        <v>258</v>
      </c>
      <c r="C481" s="1">
        <f>'Vo確認(Vin(min))'!G506</f>
        <v>5.2181160304628493</v>
      </c>
      <c r="D481" s="1">
        <f>'Vo確認(Vin(typ))'!G506</f>
        <v>8.4762610075220444</v>
      </c>
      <c r="E481">
        <f>'Vo確認(Vin(max))'!G506</f>
        <v>8.7089856487405566</v>
      </c>
      <c r="F481">
        <f>'Vo確認(Vin(min))'!H506</f>
        <v>12</v>
      </c>
    </row>
    <row r="482" spans="2:6">
      <c r="B482" s="1">
        <v>258.5</v>
      </c>
      <c r="C482" s="1">
        <f>'Vo確認(Vin(min))'!G507</f>
        <v>5.214665781128268</v>
      </c>
      <c r="D482" s="1">
        <f>'Vo確認(Vin(typ))'!G507</f>
        <v>8.4708786185600982</v>
      </c>
      <c r="E482">
        <f>'Vo確認(Vin(max))'!G507</f>
        <v>8.7034652498052285</v>
      </c>
      <c r="F482">
        <f>'Vo確認(Vin(min))'!H507</f>
        <v>12</v>
      </c>
    </row>
    <row r="483" spans="2:6">
      <c r="B483" s="1">
        <v>259</v>
      </c>
      <c r="C483" s="1">
        <f>'Vo確認(Vin(min))'!G508</f>
        <v>5.2112191519017834</v>
      </c>
      <c r="D483" s="1">
        <f>'Vo確認(Vin(typ))'!G508</f>
        <v>8.4655018769667834</v>
      </c>
      <c r="E483">
        <f>'Vo確認(Vin(max))'!G508</f>
        <v>8.6979506430428533</v>
      </c>
      <c r="F483">
        <f>'Vo確認(Vin(min))'!H508</f>
        <v>12</v>
      </c>
    </row>
    <row r="484" spans="2:6">
      <c r="B484" s="1">
        <v>259.5</v>
      </c>
      <c r="C484" s="1">
        <f>'Vo確認(Vin(min))'!G509</f>
        <v>5.2077761150512076</v>
      </c>
      <c r="D484" s="1">
        <f>'Vo確認(Vin(typ))'!G509</f>
        <v>8.460130739479883</v>
      </c>
      <c r="E484">
        <f>'Vo確認(Vin(max))'!G509</f>
        <v>8.6924417840819324</v>
      </c>
      <c r="F484">
        <f>'Vo確認(Vin(min))'!H509</f>
        <v>12</v>
      </c>
    </row>
    <row r="485" spans="2:6">
      <c r="B485" s="1">
        <v>260</v>
      </c>
      <c r="C485" s="1">
        <f>'Vo確認(Vin(min))'!G510</f>
        <v>5.20433664322442</v>
      </c>
      <c r="D485" s="1">
        <f>'Vo確認(Vin(typ))'!G510</f>
        <v>8.4547651634300944</v>
      </c>
      <c r="E485">
        <f>'Vo確認(Vin(max))'!G510</f>
        <v>8.6869386291590711</v>
      </c>
      <c r="F485">
        <f>'Vo確認(Vin(min))'!H510</f>
        <v>12</v>
      </c>
    </row>
    <row r="486" spans="2:6">
      <c r="B486" s="1">
        <v>260.5</v>
      </c>
      <c r="C486" s="1">
        <f>'Vo確認(Vin(min))'!G511</f>
        <v>5.2009007094442854</v>
      </c>
      <c r="D486" s="1">
        <f>'Vo確認(Vin(typ))'!G511</f>
        <v>8.4494051067330851</v>
      </c>
      <c r="E486">
        <f>'Vo確認(Vin(max))'!G511</f>
        <v>8.6814411351108554</v>
      </c>
      <c r="F486">
        <f>'Vo確認(Vin(min))'!H511</f>
        <v>12</v>
      </c>
    </row>
    <row r="487" spans="2:6">
      <c r="B487" s="1">
        <v>261</v>
      </c>
      <c r="C487" s="1">
        <f>'Vo確認(Vin(min))'!G512</f>
        <v>5.1974682871036446</v>
      </c>
      <c r="D487" s="1">
        <f>'Vo確認(Vin(typ))'!G512</f>
        <v>8.444050527881684</v>
      </c>
      <c r="E487">
        <f>'Vo確認(Vin(max))'!G512</f>
        <v>8.6759492593658312</v>
      </c>
      <c r="F487">
        <f>'Vo確認(Vin(min))'!H512</f>
        <v>12</v>
      </c>
    </row>
    <row r="488" spans="2:6">
      <c r="B488" s="1">
        <v>261.5</v>
      </c>
      <c r="C488" s="1">
        <f>'Vo確認(Vin(min))'!G513</f>
        <v>5.194039349960379</v>
      </c>
      <c r="D488" s="1">
        <f>'Vo確認(Vin(typ))'!G513</f>
        <v>8.4387013859381916</v>
      </c>
      <c r="E488">
        <f>'Vo確認(Vin(max))'!G513</f>
        <v>8.6704629599366054</v>
      </c>
      <c r="F488">
        <f>'Vo確認(Vin(min))'!H513</f>
        <v>12</v>
      </c>
    </row>
    <row r="489" spans="2:6">
      <c r="B489" s="1">
        <v>262</v>
      </c>
      <c r="C489" s="1">
        <f>'Vo確認(Vin(min))'!G514</f>
        <v>5.1906138721325341</v>
      </c>
      <c r="D489" s="1">
        <f>'Vo確認(Vin(typ))'!G514</f>
        <v>8.4333576405267525</v>
      </c>
      <c r="E489">
        <f>'Vo確認(Vin(max))'!G514</f>
        <v>8.6649821954120547</v>
      </c>
      <c r="F489">
        <f>'Vo確認(Vin(min))'!H514</f>
        <v>12</v>
      </c>
    </row>
    <row r="490" spans="2:6">
      <c r="B490" s="1">
        <v>262.5</v>
      </c>
      <c r="C490" s="1">
        <f>'Vo確認(Vin(min))'!G515</f>
        <v>5.1871918280935274</v>
      </c>
      <c r="D490" s="1">
        <f>'Vo確認(Vin(typ))'!G515</f>
        <v>8.4280192518259014</v>
      </c>
      <c r="E490">
        <f>'Vo確認(Vin(max))'!G515</f>
        <v>8.6595069249496444</v>
      </c>
      <c r="F490">
        <f>'Vo確認(Vin(min))'!H515</f>
        <v>12</v>
      </c>
    </row>
    <row r="491" spans="2:6">
      <c r="B491" s="1">
        <v>263</v>
      </c>
      <c r="C491" s="1">
        <f>'Vo確認(Vin(min))'!G516</f>
        <v>5.1837731926674184</v>
      </c>
      <c r="D491" s="1">
        <f>'Vo確認(Vin(typ))'!G516</f>
        <v>8.4226861805611737</v>
      </c>
      <c r="E491">
        <f>'Vo確認(Vin(max))'!G516</f>
        <v>8.65403710826787</v>
      </c>
      <c r="F491">
        <f>'Vo確認(Vin(min))'!H516</f>
        <v>12</v>
      </c>
    </row>
    <row r="492" spans="2:6">
      <c r="B492" s="1">
        <v>263.5</v>
      </c>
      <c r="C492" s="1">
        <f>'Vo確認(Vin(min))'!G517</f>
        <v>5.1803579410242477</v>
      </c>
      <c r="D492" s="1">
        <f>'Vo確認(Vin(typ))'!G517</f>
        <v>8.417358387997826</v>
      </c>
      <c r="E492">
        <f>'Vo確認(Vin(max))'!G517</f>
        <v>8.6485727056387987</v>
      </c>
      <c r="F492">
        <f>'Vo確認(Vin(min))'!H517</f>
        <v>12</v>
      </c>
    </row>
    <row r="493" spans="2:6">
      <c r="B493" s="1">
        <v>264</v>
      </c>
      <c r="C493" s="1">
        <f>'Vo確認(Vin(min))'!G518</f>
        <v>5.1769460486754371</v>
      </c>
      <c r="D493" s="1">
        <f>'Vo確認(Vin(typ))'!G518</f>
        <v>8.4120358359336826</v>
      </c>
      <c r="E493">
        <f>'Vo確認(Vin(max))'!G518</f>
        <v>8.6431136778806987</v>
      </c>
      <c r="F493">
        <f>'Vo確認(Vin(min))'!H518</f>
        <v>12</v>
      </c>
    </row>
    <row r="494" spans="2:6">
      <c r="B494" s="1">
        <v>264.5</v>
      </c>
      <c r="C494" s="1">
        <f>'Vo確認(Vin(min))'!G519</f>
        <v>5.1735374914692596</v>
      </c>
      <c r="D494" s="1">
        <f>'Vo確認(Vin(typ))'!G519</f>
        <v>8.4067184866920446</v>
      </c>
      <c r="E494">
        <f>'Vo確認(Vin(max))'!G519</f>
        <v>8.6376599863508154</v>
      </c>
      <c r="F494">
        <f>'Vo確認(Vin(min))'!H519</f>
        <v>12</v>
      </c>
    </row>
    <row r="495" spans="2:6">
      <c r="B495" s="1">
        <v>265</v>
      </c>
      <c r="C495" s="1">
        <f>'Vo確認(Vin(min))'!G520</f>
        <v>5.1701322455863776</v>
      </c>
      <c r="D495" s="1">
        <f>'Vo確認(Vin(typ))'!G520</f>
        <v>8.4014063031147472</v>
      </c>
      <c r="E495">
        <f>'Vo確認(Vin(max))'!G520</f>
        <v>8.6322115929382033</v>
      </c>
      <c r="F495">
        <f>'Vo確認(Vin(min))'!H520</f>
        <v>12</v>
      </c>
    </row>
    <row r="496" spans="2:6">
      <c r="B496" s="1">
        <v>265.5</v>
      </c>
      <c r="C496" s="1">
        <f>'Vo確認(Vin(min))'!G521</f>
        <v>5.1667302875354366</v>
      </c>
      <c r="D496" s="1">
        <f>'Vo確認(Vin(typ))'!G521</f>
        <v>8.3960992485552808</v>
      </c>
      <c r="E496">
        <f>'Vo確認(Vin(max))'!G521</f>
        <v>8.6267684600566987</v>
      </c>
      <c r="F496">
        <f>'Vo確認(Vin(min))'!H521</f>
        <v>12</v>
      </c>
    </row>
    <row r="497" spans="2:6">
      <c r="B497" s="1">
        <v>266</v>
      </c>
      <c r="C497" s="1">
        <f>'Vo確認(Vin(min))'!G522</f>
        <v>5.1633315941487252</v>
      </c>
      <c r="D497" s="1">
        <f>'Vo確認(Vin(typ))'!G522</f>
        <v>8.3907972868720115</v>
      </c>
      <c r="E497">
        <f>'Vo確認(Vin(max))'!G522</f>
        <v>8.6213305506379605</v>
      </c>
      <c r="F497">
        <f>'Vo確認(Vin(min))'!H522</f>
        <v>12</v>
      </c>
    </row>
    <row r="498" spans="2:6">
      <c r="B498" s="1">
        <v>266.5</v>
      </c>
      <c r="C498" s="1">
        <f>'Vo確認(Vin(min))'!G523</f>
        <v>5.159936142577898</v>
      </c>
      <c r="D498" s="1">
        <f>'Vo確認(Vin(typ))'!G523</f>
        <v>8.3855003824215206</v>
      </c>
      <c r="E498">
        <f>'Vo確認(Vin(max))'!G523</f>
        <v>8.6158978281246377</v>
      </c>
      <c r="F498">
        <f>'Vo確認(Vin(min))'!H523</f>
        <v>12</v>
      </c>
    </row>
    <row r="499" spans="2:6">
      <c r="B499" s="1">
        <v>267</v>
      </c>
      <c r="C499" s="1">
        <f>'Vo確認(Vin(min))'!G524</f>
        <v>5.1565439102897486</v>
      </c>
      <c r="D499" s="1">
        <f>'Vo確認(Vin(typ))'!G524</f>
        <v>8.3802085000520066</v>
      </c>
      <c r="E499">
        <f>'Vo確認(Vin(max))'!G524</f>
        <v>8.6104702564635982</v>
      </c>
      <c r="F499">
        <f>'Vo確認(Vin(min))'!H524</f>
        <v>12</v>
      </c>
    </row>
    <row r="500" spans="2:6">
      <c r="B500" s="1">
        <v>267.5</v>
      </c>
      <c r="C500" s="1">
        <f>'Vo確認(Vin(min))'!G525</f>
        <v>5.1531548750620617</v>
      </c>
      <c r="D500" s="1">
        <f>'Vo確認(Vin(typ))'!G525</f>
        <v>8.374921605096814</v>
      </c>
      <c r="E500">
        <f>'Vo確認(Vin(max))'!G525</f>
        <v>8.6050478000992978</v>
      </c>
      <c r="F500">
        <f>'Vo確認(Vin(min))'!H525</f>
        <v>12</v>
      </c>
    </row>
    <row r="501" spans="2:6">
      <c r="B501" s="1">
        <v>268</v>
      </c>
      <c r="C501" s="1">
        <f>'Vo確認(Vin(min))'!G526</f>
        <v>5.1497690149794959</v>
      </c>
      <c r="D501" s="1">
        <f>'Vo確認(Vin(typ))'!G526</f>
        <v>8.3696396633680141</v>
      </c>
      <c r="E501">
        <f>'Vo確認(Vin(max))'!G526</f>
        <v>8.5996304239671932</v>
      </c>
      <c r="F501">
        <f>'Vo確認(Vin(min))'!H526</f>
        <v>12</v>
      </c>
    </row>
    <row r="502" spans="2:6">
      <c r="B502" s="1">
        <v>268.5</v>
      </c>
      <c r="C502" s="1">
        <f>'Vo確認(Vin(min))'!G527</f>
        <v>5.1463863084295589</v>
      </c>
      <c r="D502" s="1">
        <f>'Vo確認(Vin(typ))'!G527</f>
        <v>8.3643626411501124</v>
      </c>
      <c r="E502">
        <f>'Vo確認(Vin(max))'!G527</f>
        <v>8.594218093487294</v>
      </c>
      <c r="F502">
        <f>'Vo確認(Vin(min))'!H527</f>
        <v>12</v>
      </c>
    </row>
    <row r="503" spans="2:6">
      <c r="B503" s="1">
        <v>269</v>
      </c>
      <c r="C503" s="1">
        <f>'Vo確認(Vin(min))'!G528</f>
        <v>5.1430067340986003</v>
      </c>
      <c r="D503" s="1">
        <f>'Vo確認(Vin(typ))'!G528</f>
        <v>8.3590905051938158</v>
      </c>
      <c r="E503">
        <f>'Vo確認(Vin(max))'!G528</f>
        <v>8.5888107745577589</v>
      </c>
      <c r="F503">
        <f>'Vo確認(Vin(min))'!H528</f>
        <v>12</v>
      </c>
    </row>
    <row r="504" spans="2:6">
      <c r="B504" s="1">
        <v>269.5</v>
      </c>
      <c r="C504" s="1">
        <f>'Vo確認(Vin(min))'!G529</f>
        <v>5.1396302709678929</v>
      </c>
      <c r="D504" s="1">
        <f>'Vo確認(Vin(typ))'!G529</f>
        <v>8.353823222709913</v>
      </c>
      <c r="E504">
        <f>'Vo確認(Vin(max))'!G529</f>
        <v>8.5834084335486285</v>
      </c>
      <c r="F504">
        <f>'Vo確認(Vin(min))'!H529</f>
        <v>12</v>
      </c>
    </row>
    <row r="505" spans="2:6">
      <c r="B505" s="1">
        <v>270</v>
      </c>
      <c r="C505" s="1">
        <f>'Vo確認(Vin(min))'!G530</f>
        <v>5.1362568983097505</v>
      </c>
      <c r="D505" s="1">
        <f>'Vo確認(Vin(typ))'!G530</f>
        <v>8.3485607613632116</v>
      </c>
      <c r="E505">
        <f>'Vo確認(Vin(max))'!G530</f>
        <v>8.5780110372956013</v>
      </c>
      <c r="F505">
        <f>'Vo確認(Vin(min))'!H530</f>
        <v>12</v>
      </c>
    </row>
    <row r="506" spans="2:6">
      <c r="B506" s="1">
        <v>270.5</v>
      </c>
      <c r="C506" s="1">
        <f>'Vo確認(Vin(min))'!G531</f>
        <v>5.1328865956837042</v>
      </c>
      <c r="D506" s="1">
        <f>'Vo確認(Vin(typ))'!G531</f>
        <v>8.3433030892665787</v>
      </c>
      <c r="E506">
        <f>'Vo確認(Vin(max))'!G531</f>
        <v>8.5726185530939265</v>
      </c>
      <c r="F506">
        <f>'Vo確認(Vin(min))'!H531</f>
        <v>12</v>
      </c>
    </row>
    <row r="507" spans="2:6">
      <c r="B507" s="1">
        <v>271</v>
      </c>
      <c r="C507" s="1">
        <f>'Vo確認(Vin(min))'!G532</f>
        <v>5.1295193429327322</v>
      </c>
      <c r="D507" s="1">
        <f>'Vo確認(Vin(typ))'!G532</f>
        <v>8.3380501749750646</v>
      </c>
      <c r="E507">
        <f>'Vo確認(Vin(max))'!G532</f>
        <v>8.567230948692373</v>
      </c>
      <c r="F507">
        <f>'Vo確認(Vin(min))'!H532</f>
        <v>12</v>
      </c>
    </row>
    <row r="508" spans="2:6">
      <c r="B508" s="1">
        <v>271.5</v>
      </c>
      <c r="C508" s="1">
        <f>'Vo確認(Vin(min))'!G533</f>
        <v>5.1261551201795452</v>
      </c>
      <c r="D508" s="1">
        <f>'Vo確認(Vin(typ))'!G533</f>
        <v>8.3328019874800905</v>
      </c>
      <c r="E508">
        <f>'Vo確認(Vin(max))'!G533</f>
        <v>8.5618481922872736</v>
      </c>
      <c r="F508">
        <f>'Vo確認(Vin(min))'!H533</f>
        <v>12</v>
      </c>
    </row>
    <row r="509" spans="2:6">
      <c r="B509" s="1">
        <v>272</v>
      </c>
      <c r="C509" s="1">
        <f>'Vo確認(Vin(min))'!G534</f>
        <v>5.1227939078229117</v>
      </c>
      <c r="D509" s="1">
        <f>'Vo確認(Vin(typ))'!G534</f>
        <v>8.327558496203741</v>
      </c>
      <c r="E509">
        <f>'Vo確認(Vin(max))'!G534</f>
        <v>8.5564702525166574</v>
      </c>
      <c r="F509">
        <f>'Vo確認(Vin(min))'!H534</f>
        <v>12</v>
      </c>
    </row>
    <row r="510" spans="2:6">
      <c r="B510" s="1">
        <v>272.5</v>
      </c>
      <c r="C510" s="1">
        <f>'Vo確認(Vin(min))'!G535</f>
        <v>5.1194356865340502</v>
      </c>
      <c r="D510" s="1">
        <f>'Vo確認(Vin(typ))'!G535</f>
        <v>8.3223196709931191</v>
      </c>
      <c r="E510">
        <f>'Vo確認(Vin(max))'!G535</f>
        <v>8.5510970984544805</v>
      </c>
      <c r="F510">
        <f>'Vo確認(Vin(min))'!H535</f>
        <v>12</v>
      </c>
    </row>
    <row r="511" spans="2:6">
      <c r="B511" s="1">
        <v>273</v>
      </c>
      <c r="C511" s="1">
        <f>'Vo確認(Vin(min))'!G536</f>
        <v>5.1160804372530571</v>
      </c>
      <c r="D511" s="1">
        <f>'Vo確認(Vin(typ))'!G536</f>
        <v>8.3170854821147699</v>
      </c>
      <c r="E511">
        <f>'Vo確認(Vin(max))'!G536</f>
        <v>8.5457286996048918</v>
      </c>
      <c r="F511">
        <f>'Vo確認(Vin(min))'!H536</f>
        <v>12</v>
      </c>
    </row>
    <row r="512" spans="2:6">
      <c r="B512" s="1">
        <v>273.5</v>
      </c>
      <c r="C512" s="1">
        <f>'Vo確認(Vin(min))'!G537</f>
        <v>5.1127281411853946</v>
      </c>
      <c r="D512" s="1">
        <f>'Vo確認(Vin(typ))'!G537</f>
        <v>8.3118559002492169</v>
      </c>
      <c r="E512">
        <f>'Vo確認(Vin(max))'!G537</f>
        <v>8.5403650258966337</v>
      </c>
      <c r="F512">
        <f>'Vo確認(Vin(min))'!H537</f>
        <v>12</v>
      </c>
    </row>
    <row r="513" spans="2:6">
      <c r="B513" s="1">
        <v>274</v>
      </c>
      <c r="C513" s="1">
        <f>'Vo確認(Vin(min))'!G538</f>
        <v>5.1093787797984156</v>
      </c>
      <c r="D513" s="1">
        <f>'Vo確認(Vin(typ))'!G538</f>
        <v>8.3066308964855295</v>
      </c>
      <c r="E513">
        <f>'Vo確認(Vin(max))'!G538</f>
        <v>8.5350060476774647</v>
      </c>
      <c r="F513">
        <f>'Vo確認(Vin(min))'!H538</f>
        <v>12</v>
      </c>
    </row>
    <row r="514" spans="2:6">
      <c r="B514" s="1">
        <v>274.5</v>
      </c>
      <c r="C514" s="1">
        <f>'Vo確認(Vin(min))'!G539</f>
        <v>5.1060323348179484</v>
      </c>
      <c r="D514" s="1">
        <f>'Vo確認(Vin(typ))'!G539</f>
        <v>8.3014104423159996</v>
      </c>
      <c r="E514">
        <f>'Vo確認(Vin(max))'!G539</f>
        <v>8.5296517357087165</v>
      </c>
      <c r="F514">
        <f>'Vo確認(Vin(min))'!H539</f>
        <v>12</v>
      </c>
    </row>
    <row r="515" spans="2:6">
      <c r="B515" s="1">
        <v>275</v>
      </c>
      <c r="C515" s="1">
        <f>'Vo確認(Vin(min))'!G540</f>
        <v>5.1026887882249143</v>
      </c>
      <c r="D515" s="1">
        <f>'Vo確認(Vin(typ))'!G540</f>
        <v>8.2961945096308654</v>
      </c>
      <c r="E515">
        <f>'Vo確認(Vin(max))'!G540</f>
        <v>8.5243020611598617</v>
      </c>
      <c r="F515">
        <f>'Vo確認(Vin(min))'!H540</f>
        <v>12</v>
      </c>
    </row>
    <row r="516" spans="2:6">
      <c r="B516" s="1">
        <v>275.5</v>
      </c>
      <c r="C516" s="1">
        <f>'Vo確認(Vin(min))'!G541</f>
        <v>5.0993481222520076</v>
      </c>
      <c r="D516" s="1">
        <f>'Vo確認(Vin(typ))'!G541</f>
        <v>8.290983070713132</v>
      </c>
      <c r="E516">
        <f>'Vo確認(Vin(max))'!G541</f>
        <v>8.5189569956032116</v>
      </c>
      <c r="F516">
        <f>'Vo確認(Vin(min))'!H541</f>
        <v>12</v>
      </c>
    </row>
    <row r="517" spans="2:6">
      <c r="B517" s="1">
        <v>276</v>
      </c>
      <c r="C517" s="1">
        <f>'Vo確認(Vin(min))'!G542</f>
        <v>5.096010319380408</v>
      </c>
      <c r="D517" s="1">
        <f>'Vo確認(Vin(typ))'!G542</f>
        <v>8.2857760982334359</v>
      </c>
      <c r="E517">
        <f>'Vo確認(Vin(max))'!G542</f>
        <v>8.513616511008653</v>
      </c>
      <c r="F517">
        <f>'Vo確認(Vin(min))'!H542</f>
        <v>12</v>
      </c>
    </row>
    <row r="518" spans="2:6">
      <c r="B518" s="1">
        <v>276.5</v>
      </c>
      <c r="C518" s="1">
        <f>'Vo確認(Vin(min))'!G543</f>
        <v>5.0926753623365411</v>
      </c>
      <c r="D518" s="1">
        <f>'Vo確認(Vin(typ))'!G543</f>
        <v>8.280573565245005</v>
      </c>
      <c r="E518">
        <f>'Vo確認(Vin(max))'!G543</f>
        <v>8.5082805797384644</v>
      </c>
      <c r="F518">
        <f>'Vo確認(Vin(min))'!H543</f>
        <v>12</v>
      </c>
    </row>
    <row r="519" spans="2:6">
      <c r="B519" s="1">
        <v>277</v>
      </c>
      <c r="C519" s="1">
        <f>'Vo確認(Vin(min))'!G544</f>
        <v>5.0893432340888864</v>
      </c>
      <c r="D519" s="1">
        <f>'Vo確認(Vin(typ))'!G544</f>
        <v>8.2753754451786623</v>
      </c>
      <c r="E519">
        <f>'Vo確認(Vin(max))'!G544</f>
        <v>8.5029491745422163</v>
      </c>
      <c r="F519">
        <f>'Vo確認(Vin(min))'!H544</f>
        <v>12</v>
      </c>
    </row>
    <row r="520" spans="2:6">
      <c r="B520" s="1">
        <v>277.5</v>
      </c>
      <c r="C520" s="1">
        <f>'Vo確認(Vin(min))'!G545</f>
        <v>5.0860139178448236</v>
      </c>
      <c r="D520" s="1">
        <f>'Vo確認(Vin(typ))'!G545</f>
        <v>8.2701817118379246</v>
      </c>
      <c r="E520">
        <f>'Vo確認(Vin(max))'!G545</f>
        <v>8.4976222685517175</v>
      </c>
      <c r="F520">
        <f>'Vo確認(Vin(min))'!H545</f>
        <v>12</v>
      </c>
    </row>
    <row r="521" spans="2:6">
      <c r="B521" s="1">
        <v>278</v>
      </c>
      <c r="C521" s="1">
        <f>'Vo確認(Vin(min))'!G546</f>
        <v>5.0826873970475299</v>
      </c>
      <c r="D521" s="1">
        <f>'Vo確認(Vin(typ))'!G546</f>
        <v>8.264992339394146</v>
      </c>
      <c r="E521">
        <f>'Vo確認(Vin(max))'!G546</f>
        <v>8.4922998352760484</v>
      </c>
      <c r="F521">
        <f>'Vo確認(Vin(min))'!H546</f>
        <v>12</v>
      </c>
    </row>
    <row r="522" spans="2:6">
      <c r="B522" s="1">
        <v>278.5</v>
      </c>
      <c r="C522" s="1">
        <f>'Vo確認(Vin(min))'!G547</f>
        <v>5.0793636553729016</v>
      </c>
      <c r="D522" s="1">
        <f>'Vo確認(Vin(typ))'!G547</f>
        <v>8.2598073023817271</v>
      </c>
      <c r="E522">
        <f>'Vo確認(Vin(max))'!G547</f>
        <v>8.486981848596642</v>
      </c>
      <c r="F522">
        <f>'Vo確認(Vin(min))'!H547</f>
        <v>12</v>
      </c>
    </row>
    <row r="523" spans="2:6">
      <c r="B523" s="1">
        <v>279</v>
      </c>
      <c r="C523" s="1">
        <f>'Vo確認(Vin(min))'!G548</f>
        <v>5.0760426767265452</v>
      </c>
      <c r="D523" s="1">
        <f>'Vo確認(Vin(typ))'!G548</f>
        <v>8.2546265756934094</v>
      </c>
      <c r="E523">
        <f>'Vo確認(Vin(max))'!G548</f>
        <v>8.4816682827624703</v>
      </c>
      <c r="F523">
        <f>'Vo確認(Vin(min))'!H548</f>
        <v>12</v>
      </c>
    </row>
    <row r="524" spans="2:6">
      <c r="B524" s="1">
        <v>279.5</v>
      </c>
      <c r="C524" s="1">
        <f>'Vo確認(Vin(min))'!G549</f>
        <v>5.0727244452407767</v>
      </c>
      <c r="D524" s="1">
        <f>'Vo確認(Vin(typ))'!G549</f>
        <v>8.2494501345756106</v>
      </c>
      <c r="E524">
        <f>'Vo確認(Vin(max))'!G549</f>
        <v>8.4763591123852411</v>
      </c>
      <c r="F524">
        <f>'Vo確認(Vin(min))'!H549</f>
        <v>12</v>
      </c>
    </row>
    <row r="525" spans="2:6">
      <c r="B525" s="1">
        <v>280</v>
      </c>
      <c r="C525" s="1">
        <f>'Vo確認(Vin(min))'!G550</f>
        <v>5.0694089452716913</v>
      </c>
      <c r="D525" s="1">
        <f>'Vo確認(Vin(typ))'!G550</f>
        <v>8.2442779546238381</v>
      </c>
      <c r="E525">
        <f>'Vo確認(Vin(max))'!G550</f>
        <v>8.4710543124347062</v>
      </c>
      <c r="F525">
        <f>'Vo確認(Vin(min))'!H550</f>
        <v>12</v>
      </c>
    </row>
    <row r="526" spans="2:6">
      <c r="B526" s="1">
        <v>280.5</v>
      </c>
      <c r="C526" s="1">
        <f>'Vo確認(Vin(min))'!G551</f>
        <v>5.066096161396251</v>
      </c>
      <c r="D526" s="1">
        <f>'Vo確認(Vin(typ))'!G551</f>
        <v>8.2391100117781519</v>
      </c>
      <c r="E526">
        <f>'Vo確認(Vin(max))'!G551</f>
        <v>8.4657538582340024</v>
      </c>
      <c r="F526">
        <f>'Vo確認(Vin(min))'!H551</f>
        <v>12</v>
      </c>
    </row>
    <row r="527" spans="2:6">
      <c r="B527" s="1">
        <v>281</v>
      </c>
      <c r="C527" s="1">
        <f>'Vo確認(Vin(min))'!G552</f>
        <v>5.0627860784094194</v>
      </c>
      <c r="D527" s="1">
        <f>'Vo確認(Vin(typ))'!G552</f>
        <v>8.233946282318696</v>
      </c>
      <c r="E527">
        <f>'Vo確認(Vin(max))'!G552</f>
        <v>8.4604577254550719</v>
      </c>
      <c r="F527">
        <f>'Vo確認(Vin(min))'!H552</f>
        <v>12</v>
      </c>
    </row>
    <row r="528" spans="2:6">
      <c r="B528" s="1">
        <v>281.5</v>
      </c>
      <c r="C528" s="1">
        <f>'Vo確認(Vin(min))'!G553</f>
        <v>5.0594786813213375</v>
      </c>
      <c r="D528" s="1">
        <f>'Vo確認(Vin(typ))'!G553</f>
        <v>8.2287867428612866</v>
      </c>
      <c r="E528">
        <f>'Vo確認(Vin(max))'!G553</f>
        <v>8.4551658901141398</v>
      </c>
      <c r="F528">
        <f>'Vo確認(Vin(min))'!H553</f>
        <v>12</v>
      </c>
    </row>
    <row r="529" spans="2:6">
      <c r="B529" s="1">
        <v>282</v>
      </c>
      <c r="C529" s="1">
        <f>'Vo確認(Vin(min))'!G554</f>
        <v>5.0561739553545308</v>
      </c>
      <c r="D529" s="1">
        <f>'Vo確認(Vin(typ))'!G554</f>
        <v>8.2236313703530683</v>
      </c>
      <c r="E529">
        <f>'Vo確認(Vin(max))'!G554</f>
        <v>8.4498783285672499</v>
      </c>
      <c r="F529">
        <f>'Vo確認(Vin(min))'!H554</f>
        <v>12</v>
      </c>
    </row>
    <row r="530" spans="2:6">
      <c r="B530" s="1">
        <v>282.5</v>
      </c>
      <c r="C530" s="1">
        <f>'Vo確認(Vin(min))'!G555</f>
        <v>5.0528718859411619</v>
      </c>
      <c r="D530" s="1">
        <f>'Vo確認(Vin(typ))'!G555</f>
        <v>8.2184801420682128</v>
      </c>
      <c r="E530">
        <f>'Vo確認(Vin(max))'!G555</f>
        <v>8.4445950175058577</v>
      </c>
      <c r="F530">
        <f>'Vo確認(Vin(min))'!H555</f>
        <v>12</v>
      </c>
    </row>
    <row r="531" spans="2:6">
      <c r="B531" s="1">
        <v>283</v>
      </c>
      <c r="C531" s="1">
        <f>'Vo確認(Vin(min))'!G556</f>
        <v>5.0495724587203066</v>
      </c>
      <c r="D531" s="1">
        <f>'Vo確認(Vin(typ))'!G556</f>
        <v>8.2133330356036769</v>
      </c>
      <c r="E531">
        <f>'Vo確認(Vin(max))'!G556</f>
        <v>8.439315933952491</v>
      </c>
      <c r="F531">
        <f>'Vo確認(Vin(min))'!H556</f>
        <v>12</v>
      </c>
    </row>
    <row r="532" spans="2:6">
      <c r="B532" s="1">
        <v>283.5</v>
      </c>
      <c r="C532" s="1">
        <f>'Vo確認(Vin(min))'!G557</f>
        <v>5.0462756595352873</v>
      </c>
      <c r="D532" s="1">
        <f>'Vo確認(Vin(typ))'!G557</f>
        <v>8.2081900288750465</v>
      </c>
      <c r="E532">
        <f>'Vo確認(Vin(max))'!G557</f>
        <v>8.4340410552564578</v>
      </c>
      <c r="F532">
        <f>'Vo確認(Vin(min))'!H557</f>
        <v>12</v>
      </c>
    </row>
    <row r="533" spans="2:6">
      <c r="B533" s="1">
        <v>284</v>
      </c>
      <c r="C533" s="1">
        <f>'Vo確認(Vin(min))'!G558</f>
        <v>5.0429814744310137</v>
      </c>
      <c r="D533" s="1">
        <f>'Vo確認(Vin(typ))'!G558</f>
        <v>8.2030511001123809</v>
      </c>
      <c r="E533">
        <f>'Vo確認(Vin(max))'!G558</f>
        <v>8.4287703590896204</v>
      </c>
      <c r="F533">
        <f>'Vo確認(Vin(min))'!H558</f>
        <v>12</v>
      </c>
    </row>
    <row r="534" spans="2:6">
      <c r="B534" s="1">
        <v>284.5</v>
      </c>
      <c r="C534" s="1">
        <f>'Vo確認(Vin(min))'!G559</f>
        <v>5.0396898896513891</v>
      </c>
      <c r="D534" s="1">
        <f>'Vo確認(Vin(typ))'!G559</f>
        <v>8.197916227856167</v>
      </c>
      <c r="E534">
        <f>'Vo確認(Vin(max))'!G559</f>
        <v>8.423503823442223</v>
      </c>
      <c r="F534">
        <f>'Vo確認(Vin(min))'!H559</f>
        <v>12</v>
      </c>
    </row>
    <row r="535" spans="2:6">
      <c r="B535" s="1">
        <v>285</v>
      </c>
      <c r="C535" s="1">
        <f>'Vo確認(Vin(min))'!G560</f>
        <v>5.036400891636724</v>
      </c>
      <c r="D535" s="1">
        <f>'Vo確認(Vin(typ))'!G560</f>
        <v>8.1927853909532882</v>
      </c>
      <c r="E535">
        <f>'Vo確認(Vin(max))'!G560</f>
        <v>8.4182414266187582</v>
      </c>
      <c r="F535">
        <f>'Vo確認(Vin(min))'!H560</f>
        <v>12</v>
      </c>
    </row>
    <row r="536" spans="2:6">
      <c r="B536" s="1">
        <v>285.5</v>
      </c>
      <c r="C536" s="1">
        <f>'Vo確認(Vin(min))'!G561</f>
        <v>5.0331144670212042</v>
      </c>
      <c r="D536" s="1">
        <f>'Vo確認(Vin(typ))'!G561</f>
        <v>8.1876585685530792</v>
      </c>
      <c r="E536">
        <f>'Vo確認(Vin(max))'!G561</f>
        <v>8.4129831472339269</v>
      </c>
      <c r="F536">
        <f>'Vo確認(Vin(min))'!H561</f>
        <v>12</v>
      </c>
    </row>
    <row r="537" spans="2:6">
      <c r="B537" s="1">
        <v>286</v>
      </c>
      <c r="C537" s="1">
        <f>'Vo確認(Vin(min))'!G562</f>
        <v>5.0298306026303798</v>
      </c>
      <c r="D537" s="1">
        <f>'Vo確認(Vin(typ))'!G562</f>
        <v>8.1825357401033916</v>
      </c>
      <c r="E537">
        <f>'Vo確認(Vin(max))'!G562</f>
        <v>8.4077289642086068</v>
      </c>
      <c r="F537">
        <f>'Vo確認(Vin(min))'!H562</f>
        <v>12</v>
      </c>
    </row>
    <row r="538" spans="2:6">
      <c r="B538" s="1">
        <v>286.5</v>
      </c>
      <c r="C538" s="1">
        <f>'Vo確認(Vin(min))'!G563</f>
        <v>5.0265492854786915</v>
      </c>
      <c r="D538" s="1">
        <f>'Vo確認(Vin(typ))'!G563</f>
        <v>8.1774168853467586</v>
      </c>
      <c r="E538">
        <f>'Vo確認(Vin(max))'!G563</f>
        <v>8.4024788567659066</v>
      </c>
      <c r="F538">
        <f>'Vo確認(Vin(min))'!H563</f>
        <v>12</v>
      </c>
    </row>
    <row r="539" spans="2:6">
      <c r="B539" s="1">
        <v>287</v>
      </c>
      <c r="C539" s="1">
        <f>'Vo確認(Vin(min))'!G564</f>
        <v>5.0232705027670352</v>
      </c>
      <c r="D539" s="1">
        <f>'Vo確認(Vin(typ))'!G564</f>
        <v>8.1723019843165741</v>
      </c>
      <c r="E539">
        <f>'Vo確認(Vin(max))'!G564</f>
        <v>8.3972328044272579</v>
      </c>
      <c r="F539">
        <f>'Vo確認(Vin(min))'!H564</f>
        <v>12</v>
      </c>
    </row>
    <row r="540" spans="2:6">
      <c r="B540" s="1">
        <v>287.5</v>
      </c>
      <c r="C540" s="1">
        <f>'Vo確認(Vin(min))'!G565</f>
        <v>5.0199942418803465</v>
      </c>
      <c r="D540" s="1">
        <f>'Vo確認(Vin(typ))'!G565</f>
        <v>8.1671910173333409</v>
      </c>
      <c r="E540">
        <f>'Vo確認(Vin(max))'!G565</f>
        <v>8.3919907870085559</v>
      </c>
      <c r="F540">
        <f>'Vo確認(Vin(min))'!H565</f>
        <v>12</v>
      </c>
    </row>
    <row r="541" spans="2:6">
      <c r="B541" s="1">
        <v>288</v>
      </c>
      <c r="C541" s="1">
        <f>'Vo確認(Vin(min))'!G566</f>
        <v>5.0167204903852252</v>
      </c>
      <c r="D541" s="1">
        <f>'Vo確認(Vin(typ))'!G566</f>
        <v>8.1620839650009511</v>
      </c>
      <c r="E541">
        <f>'Vo確認(Vin(max))'!G566</f>
        <v>8.386752784616359</v>
      </c>
      <c r="F541">
        <f>'Vo確認(Vin(min))'!H566</f>
        <v>12</v>
      </c>
    </row>
    <row r="542" spans="2:6">
      <c r="B542" s="1">
        <v>288.5</v>
      </c>
      <c r="C542" s="1">
        <f>'Vo確認(Vin(min))'!G567</f>
        <v>5.0134492360275908</v>
      </c>
      <c r="D542" s="1">
        <f>'Vo確認(Vin(typ))'!G567</f>
        <v>8.1569808082030413</v>
      </c>
      <c r="E542">
        <f>'Vo確認(Vin(max))'!G567</f>
        <v>8.3815187776441444</v>
      </c>
      <c r="F542">
        <f>'Vo確認(Vin(min))'!H567</f>
        <v>12</v>
      </c>
    </row>
    <row r="543" spans="2:6">
      <c r="B543" s="1">
        <v>289</v>
      </c>
      <c r="C543" s="1">
        <f>'Vo確認(Vin(min))'!G568</f>
        <v>5.0101804667303664</v>
      </c>
      <c r="D543" s="1">
        <f>'Vo確認(Vin(typ))'!G568</f>
        <v>8.1518815280993735</v>
      </c>
      <c r="E543">
        <f>'Vo確認(Vin(max))'!G568</f>
        <v>8.3762887467685854</v>
      </c>
      <c r="F543">
        <f>'Vo確認(Vin(min))'!H568</f>
        <v>12</v>
      </c>
    </row>
    <row r="544" spans="2:6">
      <c r="B544" s="1">
        <v>289.5</v>
      </c>
      <c r="C544" s="1">
        <f>'Vo確認(Vin(min))'!G569</f>
        <v>5.0069141705911937</v>
      </c>
      <c r="D544" s="1">
        <f>'Vo確認(Vin(typ))'!G569</f>
        <v>8.1467861061222635</v>
      </c>
      <c r="E544">
        <f>'Vo確認(Vin(max))'!G569</f>
        <v>8.3710626729459108</v>
      </c>
      <c r="F544">
        <f>'Vo確認(Vin(min))'!H569</f>
        <v>12</v>
      </c>
    </row>
    <row r="545" spans="2:6">
      <c r="B545" s="1">
        <v>290</v>
      </c>
      <c r="C545" s="1">
        <f>'Vo確認(Vin(min))'!G570</f>
        <v>5.0036503358801792</v>
      </c>
      <c r="D545" s="1">
        <f>'Vo確認(Vin(typ))'!G570</f>
        <v>8.1416945239730794</v>
      </c>
      <c r="E545">
        <f>'Vo確認(Vin(max))'!G570</f>
        <v>8.3658405374082871</v>
      </c>
      <c r="F545">
        <f>'Vo確認(Vin(min))'!H570</f>
        <v>12</v>
      </c>
    </row>
    <row r="546" spans="2:6">
      <c r="B546" s="1">
        <v>290.5</v>
      </c>
      <c r="C546" s="1">
        <f>'Vo確認(Vin(min))'!G571</f>
        <v>5.0003889510376611</v>
      </c>
      <c r="D546" s="1">
        <f>'Vo確認(Vin(typ))'!G571</f>
        <v>8.1366067636187527</v>
      </c>
      <c r="E546">
        <f>'Vo確認(Vin(max))'!G571</f>
        <v>8.3606223216602586</v>
      </c>
      <c r="F546">
        <f>'Vo確認(Vin(min))'!H571</f>
        <v>12</v>
      </c>
    </row>
    <row r="547" spans="2:6">
      <c r="B547" s="1">
        <v>291</v>
      </c>
      <c r="C547" s="1">
        <f>'Vo確認(Vin(min))'!G572</f>
        <v>4.997130004672024</v>
      </c>
      <c r="D547" s="1">
        <f>'Vo確認(Vin(typ))'!G572</f>
        <v>8.1315228072883574</v>
      </c>
      <c r="E547">
        <f>'Vo確認(Vin(max))'!G572</f>
        <v>8.3554080074752388</v>
      </c>
      <c r="F547">
        <f>'Vo確認(Vin(min))'!H572</f>
        <v>12</v>
      </c>
    </row>
    <row r="548" spans="2:6">
      <c r="B548" s="1">
        <v>291.5</v>
      </c>
      <c r="C548" s="1">
        <f>'Vo確認(Vin(min))'!G573</f>
        <v>4.9938734855575211</v>
      </c>
      <c r="D548" s="1">
        <f>'Vo確認(Vin(typ))'!G573</f>
        <v>8.1264426374697312</v>
      </c>
      <c r="E548">
        <f>'Vo確認(Vin(max))'!G573</f>
        <v>8.3501975768920325</v>
      </c>
      <c r="F548">
        <f>'Vo確認(Vin(min))'!H573</f>
        <v>12</v>
      </c>
    </row>
    <row r="549" spans="2:6">
      <c r="B549" s="1">
        <v>292</v>
      </c>
      <c r="C549" s="1">
        <f>'Vo確認(Vin(min))'!G574</f>
        <v>4.9906193826321372</v>
      </c>
      <c r="D549" s="1">
        <f>'Vo確認(Vin(typ))'!G574</f>
        <v>8.1213662369061339</v>
      </c>
      <c r="E549">
        <f>'Vo確認(Vin(max))'!G574</f>
        <v>8.3449910122114179</v>
      </c>
      <c r="F549">
        <f>'Vo確認(Vin(min))'!H574</f>
        <v>12</v>
      </c>
    </row>
    <row r="550" spans="2:6">
      <c r="B550" s="1">
        <v>292.5</v>
      </c>
      <c r="C550" s="1">
        <f>'Vo確認(Vin(min))'!G575</f>
        <v>4.987367684995478</v>
      </c>
      <c r="D550" s="1">
        <f>'Vo確認(Vin(typ))'!G575</f>
        <v>8.1162935885929457</v>
      </c>
      <c r="E550">
        <f>'Vo確認(Vin(max))'!G575</f>
        <v>8.3397882959927632</v>
      </c>
      <c r="F550">
        <f>'Vo確認(Vin(min))'!H575</f>
        <v>12</v>
      </c>
    </row>
    <row r="551" spans="2:6">
      <c r="B551" s="1">
        <v>293</v>
      </c>
      <c r="C551" s="1">
        <f>'Vo確認(Vin(min))'!G576</f>
        <v>4.9841183819066801</v>
      </c>
      <c r="D551" s="1">
        <f>'Vo確認(Vin(typ))'!G576</f>
        <v>8.1112246757744195</v>
      </c>
      <c r="E551">
        <f>'Vo確認(Vin(max))'!G576</f>
        <v>8.334589411050688</v>
      </c>
      <c r="F551">
        <f>'Vo確認(Vin(min))'!H576</f>
        <v>12</v>
      </c>
    </row>
    <row r="552" spans="2:6">
      <c r="B552" s="1">
        <v>293.5</v>
      </c>
      <c r="C552" s="1">
        <f>'Vo確認(Vin(min))'!G577</f>
        <v>4.9808714627823605</v>
      </c>
      <c r="D552" s="1">
        <f>'Vo確認(Vin(typ))'!G577</f>
        <v>8.1061594819404803</v>
      </c>
      <c r="E552">
        <f>'Vo確認(Vin(max))'!G577</f>
        <v>8.3293943404517758</v>
      </c>
      <c r="F552">
        <f>'Vo確認(Vin(min))'!H577</f>
        <v>12</v>
      </c>
    </row>
    <row r="553" spans="2:6">
      <c r="B553" s="1">
        <v>294</v>
      </c>
      <c r="C553" s="1">
        <f>'Vo確認(Vin(min))'!G578</f>
        <v>4.9776269171945779</v>
      </c>
      <c r="D553" s="1">
        <f>'Vo確認(Vin(typ))'!G578</f>
        <v>8.1010979908235417</v>
      </c>
      <c r="E553">
        <f>'Vo確認(Vin(max))'!G578</f>
        <v>8.3242030675113234</v>
      </c>
      <c r="F553">
        <f>'Vo確認(Vin(min))'!H578</f>
        <v>12</v>
      </c>
    </row>
    <row r="554" spans="2:6">
      <c r="B554" s="1">
        <v>294.5</v>
      </c>
      <c r="C554" s="1">
        <f>'Vo確認(Vin(min))'!G579</f>
        <v>4.9743847348688277</v>
      </c>
      <c r="D554" s="1">
        <f>'Vo確認(Vin(typ))'!G579</f>
        <v>8.0960401863953724</v>
      </c>
      <c r="E554">
        <f>'Vo確認(Vin(max))'!G579</f>
        <v>8.3190155757901252</v>
      </c>
      <c r="F554">
        <f>'Vo確認(Vin(min))'!H579</f>
        <v>12</v>
      </c>
    </row>
    <row r="555" spans="2:6">
      <c r="B555" s="1">
        <v>295</v>
      </c>
      <c r="C555" s="1">
        <f>'Vo確認(Vin(min))'!G580</f>
        <v>4.9711449056820669</v>
      </c>
      <c r="D555" s="1">
        <f>'Vo確認(Vin(typ))'!G580</f>
        <v>8.0909860528640252</v>
      </c>
      <c r="E555">
        <f>'Vo確認(Vin(max))'!G580</f>
        <v>8.3138318490913079</v>
      </c>
      <c r="F555">
        <f>'Vo確認(Vin(min))'!H580</f>
        <v>12</v>
      </c>
    </row>
    <row r="556" spans="2:6">
      <c r="B556" s="1">
        <v>295.5</v>
      </c>
      <c r="C556" s="1">
        <f>'Vo確認(Vin(min))'!G581</f>
        <v>4.9679074196607589</v>
      </c>
      <c r="D556" s="1">
        <f>'Vo確認(Vin(typ))'!G581</f>
        <v>8.0859355746707831</v>
      </c>
      <c r="E556">
        <f>'Vo確認(Vin(max))'!G581</f>
        <v>8.3086518714572133</v>
      </c>
      <c r="F556">
        <f>'Vo確認(Vin(min))'!H581</f>
        <v>12</v>
      </c>
    </row>
    <row r="557" spans="2:6">
      <c r="B557" s="1">
        <v>296</v>
      </c>
      <c r="C557" s="1">
        <f>'Vo確認(Vin(min))'!G582</f>
        <v>4.9646722669789396</v>
      </c>
      <c r="D557" s="1">
        <f>'Vo確認(Vin(typ))'!G582</f>
        <v>8.0808887364871449</v>
      </c>
      <c r="E557">
        <f>'Vo確認(Vin(max))'!G582</f>
        <v>8.3034756271663017</v>
      </c>
      <c r="F557">
        <f>'Vo確認(Vin(min))'!H582</f>
        <v>12</v>
      </c>
    </row>
    <row r="558" spans="2:6">
      <c r="B558" s="1">
        <v>296.5</v>
      </c>
      <c r="C558" s="1">
        <f>'Vo確認(Vin(min))'!G583</f>
        <v>4.9614394379563169</v>
      </c>
      <c r="D558" s="1">
        <f>'Vo確認(Vin(typ))'!G583</f>
        <v>8.0758455232118553</v>
      </c>
      <c r="E558">
        <f>'Vo確認(Vin(max))'!G583</f>
        <v>8.2983031007301076</v>
      </c>
      <c r="F558">
        <f>'Vo確認(Vin(min))'!H583</f>
        <v>12</v>
      </c>
    </row>
    <row r="559" spans="2:6">
      <c r="B559" s="1">
        <v>297</v>
      </c>
      <c r="C559" s="1">
        <f>'Vo確認(Vin(min))'!G584</f>
        <v>4.9582089230563939</v>
      </c>
      <c r="D559" s="1">
        <f>'Vo確認(Vin(typ))'!G584</f>
        <v>8.0708059199679738</v>
      </c>
      <c r="E559">
        <f>'Vo確認(Vin(max))'!G584</f>
        <v>8.2931342768902301</v>
      </c>
      <c r="F559">
        <f>'Vo確認(Vin(min))'!H584</f>
        <v>12</v>
      </c>
    </row>
    <row r="560" spans="2:6">
      <c r="B560" s="1">
        <v>297.5</v>
      </c>
      <c r="C560" s="1">
        <f>'Vo確認(Vin(min))'!G585</f>
        <v>4.9549807128846046</v>
      </c>
      <c r="D560" s="1">
        <f>'Vo確認(Vin(typ))'!G585</f>
        <v>8.0657699120999826</v>
      </c>
      <c r="E560">
        <f>'Vo確認(Vin(max))'!G585</f>
        <v>8.287969140615365</v>
      </c>
      <c r="F560">
        <f>'Vo確認(Vin(min))'!H585</f>
        <v>12</v>
      </c>
    </row>
    <row r="561" spans="2:6">
      <c r="B561" s="1">
        <v>298</v>
      </c>
      <c r="C561" s="1">
        <f>'Vo確認(Vin(min))'!G586</f>
        <v>4.9517547981864896</v>
      </c>
      <c r="D561" s="1">
        <f>'Vo確認(Vin(typ))'!G586</f>
        <v>8.0607374851709253</v>
      </c>
      <c r="E561">
        <f>'Vo確認(Vin(max))'!G586</f>
        <v>8.2828076770983827</v>
      </c>
      <c r="F561">
        <f>'Vo確認(Vin(min))'!H586</f>
        <v>12</v>
      </c>
    </row>
    <row r="562" spans="2:6">
      <c r="B562" s="1">
        <v>298.5</v>
      </c>
      <c r="C562" s="1">
        <f>'Vo確認(Vin(min))'!G587</f>
        <v>4.948531169845884</v>
      </c>
      <c r="D562" s="1">
        <f>'Vo確認(Vin(typ))'!G587</f>
        <v>8.0557086249595784</v>
      </c>
      <c r="E562">
        <f>'Vo確認(Vin(max))'!G587</f>
        <v>8.2776498717534128</v>
      </c>
      <c r="F562">
        <f>'Vo確認(Vin(min))'!H587</f>
        <v>12</v>
      </c>
    </row>
    <row r="563" spans="2:6">
      <c r="B563" s="1">
        <v>299</v>
      </c>
      <c r="C563" s="1">
        <f>'Vo確認(Vin(min))'!G588</f>
        <v>4.9453098188831319</v>
      </c>
      <c r="D563" s="1">
        <f>'Vo確認(Vin(typ))'!G588</f>
        <v>8.0506833174576862</v>
      </c>
      <c r="E563">
        <f>'Vo確認(Vin(max))'!G588</f>
        <v>8.272495710213013</v>
      </c>
      <c r="F563">
        <f>'Vo確認(Vin(min))'!H588</f>
        <v>12</v>
      </c>
    </row>
    <row r="564" spans="2:6">
      <c r="B564" s="1">
        <v>299.5</v>
      </c>
      <c r="C564" s="1">
        <f>'Vo確認(Vin(min))'!G589</f>
        <v>4.9420907364533218</v>
      </c>
      <c r="D564" s="1">
        <f>'Vo確認(Vin(typ))'!G589</f>
        <v>8.0456615488671837</v>
      </c>
      <c r="E564">
        <f>'Vo確認(Vin(max))'!G589</f>
        <v>8.2673451783253142</v>
      </c>
      <c r="F564">
        <f>'Vo確認(Vin(min))'!H589</f>
        <v>12</v>
      </c>
    </row>
    <row r="565" spans="2:6">
      <c r="B565" s="1">
        <v>300</v>
      </c>
      <c r="C565" s="1">
        <f>'Vo確認(Vin(min))'!G590</f>
        <v>4.9388739138445494</v>
      </c>
      <c r="D565" s="1">
        <f>'Vo確認(Vin(typ))'!G590</f>
        <v>8.0406433055974968</v>
      </c>
      <c r="E565">
        <f>'Vo確認(Vin(max))'!G590</f>
        <v>8.2621982621512782</v>
      </c>
      <c r="F565">
        <f>'Vo確認(Vin(min))'!H590</f>
        <v>12</v>
      </c>
    </row>
    <row r="566" spans="2:6">
      <c r="B566" s="1">
        <v>300.5</v>
      </c>
      <c r="C566" s="1">
        <f>'Vo確認(Vin(min))'!G591</f>
        <v>4.9356593424761943</v>
      </c>
      <c r="D566" s="1">
        <f>'Vo確認(Vin(typ))'!G591</f>
        <v>8.0356285742628639</v>
      </c>
      <c r="E566">
        <f>'Vo確認(Vin(max))'!G591</f>
        <v>8.25705494796191</v>
      </c>
      <c r="F566">
        <f>'Vo確認(Vin(min))'!H591</f>
        <v>12</v>
      </c>
    </row>
    <row r="567" spans="2:6">
      <c r="B567" s="1">
        <v>301</v>
      </c>
      <c r="C567" s="1">
        <f>'Vo確認(Vin(min))'!G592</f>
        <v>4.9324470138972298</v>
      </c>
      <c r="D567" s="1">
        <f>'Vo確認(Vin(typ))'!G592</f>
        <v>8.0306173416796778</v>
      </c>
      <c r="E567">
        <f>'Vo確認(Vin(max))'!G592</f>
        <v>8.2519152222355672</v>
      </c>
      <c r="F567">
        <f>'Vo確認(Vin(min))'!H592</f>
        <v>12</v>
      </c>
    </row>
    <row r="568" spans="2:6">
      <c r="B568" s="1">
        <v>301.5</v>
      </c>
      <c r="C568" s="1">
        <f>'Vo確認(Vin(min))'!G593</f>
        <v>4.9292369197845423</v>
      </c>
      <c r="D568" s="1">
        <f>'Vo確認(Vin(typ))'!G593</f>
        <v>8.0256095948638855</v>
      </c>
      <c r="E568">
        <f>'Vo確認(Vin(max))'!G593</f>
        <v>8.2467790716552667</v>
      </c>
      <c r="F568">
        <f>'Vo確認(Vin(min))'!H593</f>
        <v>12</v>
      </c>
    </row>
    <row r="569" spans="2:6">
      <c r="B569" s="1">
        <v>302</v>
      </c>
      <c r="C569" s="1">
        <f>'Vo確認(Vin(min))'!G594</f>
        <v>4.9260290519412795</v>
      </c>
      <c r="D569" s="1">
        <f>'Vo確認(Vin(typ))'!G594</f>
        <v>8.0206053210283965</v>
      </c>
      <c r="E569">
        <f>'Vo確認(Vin(max))'!G594</f>
        <v>8.241646483106047</v>
      </c>
      <c r="F569">
        <f>'Vo確認(Vin(min))'!H594</f>
        <v>12</v>
      </c>
    </row>
    <row r="570" spans="2:6">
      <c r="B570" s="1">
        <v>302.5</v>
      </c>
      <c r="C570" s="1">
        <f>'Vo確認(Vin(min))'!G595</f>
        <v>4.9228234022952151</v>
      </c>
      <c r="D570" s="1">
        <f>'Vo確認(Vin(typ))'!G595</f>
        <v>8.0156045075805356</v>
      </c>
      <c r="E570">
        <f>'Vo確認(Vin(max))'!G595</f>
        <v>8.2365174436723443</v>
      </c>
      <c r="F570">
        <f>'Vo確認(Vin(min))'!H595</f>
        <v>12</v>
      </c>
    </row>
    <row r="571" spans="2:6">
      <c r="B571" s="1">
        <v>303</v>
      </c>
      <c r="C571" s="1">
        <f>'Vo確認(Vin(min))'!G596</f>
        <v>4.9196199628971415</v>
      </c>
      <c r="D571" s="1">
        <f>'Vo確認(Vin(typ))'!G596</f>
        <v>8.0106071421195413</v>
      </c>
      <c r="E571">
        <f>'Vo確認(Vin(max))'!G596</f>
        <v>8.2313919406354259</v>
      </c>
      <c r="F571">
        <f>'Vo確認(Vin(min))'!H596</f>
        <v>12</v>
      </c>
    </row>
    <row r="572" spans="2:6">
      <c r="B572" s="1">
        <v>303.5</v>
      </c>
      <c r="C572" s="1">
        <f>'Vo確認(Vin(min))'!G597</f>
        <v>4.9164187259192689</v>
      </c>
      <c r="D572" s="1">
        <f>'Vo確認(Vin(typ))'!G597</f>
        <v>8.00561321243406</v>
      </c>
      <c r="E572">
        <f>'Vo確認(Vin(max))'!G597</f>
        <v>8.2262699614708303</v>
      </c>
      <c r="F572">
        <f>'Vo確認(Vin(min))'!H597</f>
        <v>12</v>
      </c>
    </row>
    <row r="573" spans="2:6">
      <c r="B573" s="1">
        <v>304</v>
      </c>
      <c r="C573" s="1">
        <f>'Vo確認(Vin(min))'!G598</f>
        <v>4.9132196836536632</v>
      </c>
      <c r="D573" s="1">
        <f>'Vo確認(Vin(typ))'!G598</f>
        <v>8.0006227064997137</v>
      </c>
      <c r="E573">
        <f>'Vo確認(Vin(max))'!G598</f>
        <v>8.221151493845861</v>
      </c>
      <c r="F573">
        <f>'Vo確認(Vin(min))'!H598</f>
        <v>12</v>
      </c>
    </row>
    <row r="574" spans="2:6">
      <c r="B574" s="1">
        <v>304.5</v>
      </c>
      <c r="C574" s="1">
        <f>'Vo確認(Vin(min))'!G599</f>
        <v>4.9100228285106864</v>
      </c>
      <c r="D574" s="1">
        <f>'Vo確認(Vin(typ))'!G599</f>
        <v>7.9956356124766703</v>
      </c>
      <c r="E574">
        <f>'Vo確認(Vin(max))'!G599</f>
        <v>8.2160365256170991</v>
      </c>
      <c r="F574">
        <f>'Vo確認(Vin(min))'!H599</f>
        <v>12</v>
      </c>
    </row>
    <row r="575" spans="2:6">
      <c r="B575" s="1">
        <v>305</v>
      </c>
      <c r="C575" s="1">
        <f>'Vo確認(Vin(min))'!G600</f>
        <v>4.9068281530174653</v>
      </c>
      <c r="D575" s="1">
        <f>'Vo確認(Vin(typ))'!G600</f>
        <v>7.9906519187072451</v>
      </c>
      <c r="E575">
        <f>'Vo確認(Vin(max))'!G600</f>
        <v>8.2109250448279454</v>
      </c>
      <c r="F575">
        <f>'Vo確認(Vin(min))'!H600</f>
        <v>12</v>
      </c>
    </row>
    <row r="576" spans="2:6">
      <c r="B576" s="1">
        <v>305.5</v>
      </c>
      <c r="C576" s="1">
        <f>'Vo確認(Vin(min))'!G601</f>
        <v>4.9036356498163816</v>
      </c>
      <c r="D576" s="1">
        <f>'Vo確認(Vin(typ))'!G601</f>
        <v>7.9856716137135546</v>
      </c>
      <c r="E576">
        <f>'Vo確認(Vin(max))'!G601</f>
        <v>8.2058170397062113</v>
      </c>
      <c r="F576">
        <f>'Vo確認(Vin(min))'!H601</f>
        <v>12</v>
      </c>
    </row>
    <row r="577" spans="2:6">
      <c r="B577" s="1">
        <v>306</v>
      </c>
      <c r="C577" s="1">
        <f>'Vo確認(Vin(min))'!G602</f>
        <v>4.90044531166357</v>
      </c>
      <c r="D577" s="1">
        <f>'Vo確認(Vin(typ))'!G602</f>
        <v>7.980694686195168</v>
      </c>
      <c r="E577">
        <f>'Vo確認(Vin(max))'!G602</f>
        <v>8.2007124986617104</v>
      </c>
      <c r="F577">
        <f>'Vo確認(Vin(min))'!H602</f>
        <v>12</v>
      </c>
    </row>
    <row r="578" spans="2:6">
      <c r="B578" s="1">
        <v>306.5</v>
      </c>
      <c r="C578" s="1">
        <f>'Vo確認(Vin(min))'!G603</f>
        <v>4.8972571314274491</v>
      </c>
      <c r="D578" s="1">
        <f>'Vo確認(Vin(typ))'!G603</f>
        <v>7.975721125026821</v>
      </c>
      <c r="E578">
        <f>'Vo確認(Vin(max))'!G603</f>
        <v>8.1956114102839184</v>
      </c>
      <c r="F578">
        <f>'Vo確認(Vin(min))'!H603</f>
        <v>12</v>
      </c>
    </row>
    <row r="579" spans="2:6">
      <c r="B579" s="1">
        <v>307</v>
      </c>
      <c r="C579" s="1">
        <f>'Vo確認(Vin(min))'!G604</f>
        <v>4.8940711020872643</v>
      </c>
      <c r="D579" s="1">
        <f>'Vo確認(Vin(typ))'!G604</f>
        <v>7.9707509192561332</v>
      </c>
      <c r="E579">
        <f>'Vo確認(Vin(max))'!G604</f>
        <v>8.1905137633396219</v>
      </c>
      <c r="F579">
        <f>'Vo確認(Vin(min))'!H604</f>
        <v>12</v>
      </c>
    </row>
    <row r="580" spans="2:6">
      <c r="B580" s="1">
        <v>307.5</v>
      </c>
      <c r="C580" s="1">
        <f>'Vo確認(Vin(min))'!G605</f>
        <v>4.8908872167316382</v>
      </c>
      <c r="D580" s="1">
        <f>'Vo確認(Vin(typ))'!G605</f>
        <v>7.9657840581013559</v>
      </c>
      <c r="E580">
        <f>'Vo確認(Vin(max))'!G605</f>
        <v>8.1854195467706212</v>
      </c>
      <c r="F580">
        <f>'Vo確認(Vin(min))'!H605</f>
        <v>12</v>
      </c>
    </row>
    <row r="581" spans="2:6">
      <c r="B581" s="1">
        <v>308</v>
      </c>
      <c r="C581" s="1">
        <f>'Vo確認(Vin(min))'!G606</f>
        <v>4.8877054685571633</v>
      </c>
      <c r="D581" s="1">
        <f>'Vo確認(Vin(typ))'!G606</f>
        <v>7.9608205309491744</v>
      </c>
      <c r="E581">
        <f>'Vo確認(Vin(max))'!G606</f>
        <v>8.1803287496914621</v>
      </c>
      <c r="F581">
        <f>'Vo確認(Vin(min))'!H606</f>
        <v>12</v>
      </c>
    </row>
    <row r="582" spans="2:6">
      <c r="B582" s="1">
        <v>308.5</v>
      </c>
      <c r="C582" s="1">
        <f>'Vo確認(Vin(min))'!G607</f>
        <v>4.8845258508669893</v>
      </c>
      <c r="D582" s="1">
        <f>'Vo確認(Vin(typ))'!G607</f>
        <v>7.9558603273525019</v>
      </c>
      <c r="E582">
        <f>'Vo確認(Vin(max))'!G607</f>
        <v>8.1752413613871813</v>
      </c>
      <c r="F582">
        <f>'Vo確認(Vin(min))'!H607</f>
        <v>12</v>
      </c>
    </row>
    <row r="583" spans="2:6">
      <c r="B583" s="1">
        <v>309</v>
      </c>
      <c r="C583" s="1">
        <f>'Vo確認(Vin(min))'!G608</f>
        <v>4.8813483570694371</v>
      </c>
      <c r="D583" s="1">
        <f>'Vo確認(Vin(typ))'!G608</f>
        <v>7.9509034370283214</v>
      </c>
      <c r="E583">
        <f>'Vo確認(Vin(max))'!G608</f>
        <v>8.1701573713110989</v>
      </c>
      <c r="F583">
        <f>'Vo確認(Vin(min))'!H608</f>
        <v>12</v>
      </c>
    </row>
    <row r="584" spans="2:6">
      <c r="B584" s="1">
        <v>309.5</v>
      </c>
      <c r="C584" s="1">
        <f>'Vo確認(Vin(min))'!G609</f>
        <v>4.878172980676637</v>
      </c>
      <c r="D584" s="1">
        <f>'Vo確認(Vin(typ))'!G609</f>
        <v>7.9459498498555536</v>
      </c>
      <c r="E584">
        <f>'Vo確認(Vin(max))'!G609</f>
        <v>8.1650767690826189</v>
      </c>
      <c r="F584">
        <f>'Vo確認(Vin(min))'!H609</f>
        <v>12</v>
      </c>
    </row>
    <row r="585" spans="2:6">
      <c r="B585" s="1">
        <v>310</v>
      </c>
      <c r="C585" s="1">
        <f>'Vo確認(Vin(min))'!G610</f>
        <v>4.8749997153031721</v>
      </c>
      <c r="D585" s="1">
        <f>'Vo確認(Vin(typ))'!G610</f>
        <v>7.9409995558729474</v>
      </c>
      <c r="E585">
        <f>'Vo確認(Vin(max))'!G610</f>
        <v>8.1599995444850748</v>
      </c>
      <c r="F585">
        <f>'Vo確認(Vin(min))'!H610</f>
        <v>12</v>
      </c>
    </row>
    <row r="586" spans="2:6">
      <c r="B586" s="1">
        <v>310.5</v>
      </c>
      <c r="C586" s="1">
        <f>'Vo確認(Vin(min))'!G611</f>
        <v>4.8718285546647371</v>
      </c>
      <c r="D586" s="1">
        <f>'Vo確認(Vin(typ))'!G611</f>
        <v>7.9360525452769899</v>
      </c>
      <c r="E586">
        <f>'Vo確認(Vin(max))'!G611</f>
        <v>8.1549256874635798</v>
      </c>
      <c r="F586">
        <f>'Vo確認(Vin(min))'!H611</f>
        <v>12</v>
      </c>
    </row>
    <row r="587" spans="2:6">
      <c r="B587" s="1">
        <v>311</v>
      </c>
      <c r="C587" s="1">
        <f>'Vo確認(Vin(min))'!G612</f>
        <v>4.8686594925768345</v>
      </c>
      <c r="D587" s="1">
        <f>'Vo確認(Vin(typ))'!G612</f>
        <v>7.9311088084198609</v>
      </c>
      <c r="E587">
        <f>'Vo確認(Vin(max))'!G612</f>
        <v>8.1498551881229364</v>
      </c>
      <c r="F587">
        <f>'Vo確認(Vin(min))'!H612</f>
        <v>12</v>
      </c>
    </row>
    <row r="588" spans="2:6">
      <c r="B588" s="1">
        <v>311.5</v>
      </c>
      <c r="C588" s="1">
        <f>'Vo確認(Vin(min))'!G613</f>
        <v>4.8654925229534598</v>
      </c>
      <c r="D588" s="1">
        <f>'Vo確認(Vin(typ))'!G613</f>
        <v>7.9261683358073967</v>
      </c>
      <c r="E588">
        <f>'Vo確認(Vin(max))'!G613</f>
        <v>8.1447880367255365</v>
      </c>
      <c r="F588">
        <f>'Vo確認(Vin(min))'!H613</f>
        <v>12</v>
      </c>
    </row>
    <row r="589" spans="2:6">
      <c r="B589" s="1">
        <v>312</v>
      </c>
      <c r="C589" s="1">
        <f>'Vo確認(Vin(min))'!G614</f>
        <v>4.8623276398058195</v>
      </c>
      <c r="D589" s="1">
        <f>'Vo確認(Vin(typ))'!G614</f>
        <v>7.9212311180970794</v>
      </c>
      <c r="E589">
        <f>'Vo確認(Vin(max))'!G614</f>
        <v>8.1397242236893117</v>
      </c>
      <c r="F589">
        <f>'Vo確認(Vin(min))'!H614</f>
        <v>12</v>
      </c>
    </row>
    <row r="590" spans="2:6">
      <c r="B590" s="1">
        <v>312.5</v>
      </c>
      <c r="C590" s="1">
        <f>'Vo確認(Vin(min))'!G615</f>
        <v>4.8591648372410621</v>
      </c>
      <c r="D590" s="1">
        <f>'Vo確認(Vin(typ))'!G615</f>
        <v>7.9162971460960581</v>
      </c>
      <c r="E590">
        <f>'Vo確認(Vin(max))'!G615</f>
        <v>8.1346637395856991</v>
      </c>
      <c r="F590">
        <f>'Vo確認(Vin(min))'!H615</f>
        <v>12</v>
      </c>
    </row>
    <row r="591" spans="2:6">
      <c r="B591" s="1">
        <v>313</v>
      </c>
      <c r="C591" s="1">
        <f>'Vo確認(Vin(min))'!G616</f>
        <v>4.8560041094610256</v>
      </c>
      <c r="D591" s="1">
        <f>'Vo確認(Vin(typ))'!G616</f>
        <v>7.9113664107592001</v>
      </c>
      <c r="E591">
        <f>'Vo確認(Vin(max))'!G616</f>
        <v>8.1296065751376396</v>
      </c>
      <c r="F591">
        <f>'Vo確認(Vin(min))'!H616</f>
        <v>12</v>
      </c>
    </row>
    <row r="592" spans="2:6">
      <c r="B592" s="1">
        <v>313.5</v>
      </c>
      <c r="C592" s="1">
        <f>'Vo確認(Vin(min))'!G617</f>
        <v>4.8528454507609915</v>
      </c>
      <c r="D592" s="1">
        <f>'Vo確認(Vin(typ))'!G617</f>
        <v>7.906438903187146</v>
      </c>
      <c r="E592">
        <f>'Vo確認(Vin(max))'!G617</f>
        <v>8.1245527212175865</v>
      </c>
      <c r="F592">
        <f>'Vo確認(Vin(min))'!H617</f>
        <v>12</v>
      </c>
    </row>
    <row r="593" spans="2:6">
      <c r="B593" s="1">
        <v>314</v>
      </c>
      <c r="C593" s="1">
        <f>'Vo確認(Vin(min))'!G618</f>
        <v>4.849688855528469</v>
      </c>
      <c r="D593" s="1">
        <f>'Vo確認(Vin(typ))'!G618</f>
        <v>7.9015146146244106</v>
      </c>
      <c r="E593">
        <f>'Vo確認(Vin(max))'!G618</f>
        <v>8.1195021688455498</v>
      </c>
      <c r="F593">
        <f>'Vo確認(Vin(min))'!H618</f>
        <v>12</v>
      </c>
    </row>
    <row r="594" spans="2:6">
      <c r="B594" s="1">
        <v>314.5</v>
      </c>
      <c r="C594" s="1">
        <f>'Vo確認(Vin(min))'!G619</f>
        <v>4.8465343182419804</v>
      </c>
      <c r="D594" s="1">
        <f>'Vo確認(Vin(typ))'!G619</f>
        <v>7.8965935364574893</v>
      </c>
      <c r="E594">
        <f>'Vo確認(Vin(max))'!G619</f>
        <v>8.1144549091871685</v>
      </c>
      <c r="F594">
        <f>'Vo確認(Vin(min))'!H619</f>
        <v>12</v>
      </c>
    </row>
    <row r="595" spans="2:6">
      <c r="B595" s="1">
        <v>315</v>
      </c>
      <c r="C595" s="1">
        <f>'Vo確認(Vin(min))'!G620</f>
        <v>4.8433818334698744</v>
      </c>
      <c r="D595" s="1">
        <f>'Vo確認(Vin(typ))'!G620</f>
        <v>7.8916756602130036</v>
      </c>
      <c r="E595">
        <f>'Vo確認(Vin(max))'!G620</f>
        <v>8.1094109335517999</v>
      </c>
      <c r="F595">
        <f>'Vo確認(Vin(min))'!H620</f>
        <v>12</v>
      </c>
    </row>
    <row r="596" spans="2:6">
      <c r="B596" s="1">
        <v>315.5</v>
      </c>
      <c r="C596" s="1">
        <f>'Vo確認(Vin(min))'!G621</f>
        <v>4.8402313958691394</v>
      </c>
      <c r="D596" s="1">
        <f>'Vo確認(Vin(typ))'!G621</f>
        <v>7.8867609775558574</v>
      </c>
      <c r="E596">
        <f>'Vo確認(Vin(max))'!G621</f>
        <v>8.1043702333906218</v>
      </c>
      <c r="F596">
        <f>'Vo確認(Vin(min))'!H621</f>
        <v>12</v>
      </c>
    </row>
    <row r="597" spans="2:6">
      <c r="B597" s="1">
        <v>316</v>
      </c>
      <c r="C597" s="1">
        <f>'Vo確認(Vin(min))'!G622</f>
        <v>4.8370830001842435</v>
      </c>
      <c r="D597" s="1">
        <f>'Vo確認(Vin(typ))'!G622</f>
        <v>7.8818494802874195</v>
      </c>
      <c r="E597">
        <f>'Vo確認(Vin(max))'!G622</f>
        <v>8.0993328002947891</v>
      </c>
      <c r="F597">
        <f>'Vo確認(Vin(min))'!H622</f>
        <v>12</v>
      </c>
    </row>
    <row r="598" spans="2:6">
      <c r="B598" s="1">
        <v>316.5</v>
      </c>
      <c r="C598" s="1">
        <f>'Vo確認(Vin(min))'!G623</f>
        <v>4.8339366412459839</v>
      </c>
      <c r="D598" s="1">
        <f>'Vo確認(Vin(typ))'!G623</f>
        <v>7.8769411603437316</v>
      </c>
      <c r="E598">
        <f>'Vo確認(Vin(max))'!G623</f>
        <v>8.0942986259935719</v>
      </c>
      <c r="F598">
        <f>'Vo確認(Vin(min))'!H623</f>
        <v>12</v>
      </c>
    </row>
    <row r="599" spans="2:6">
      <c r="B599" s="1">
        <v>317</v>
      </c>
      <c r="C599" s="1">
        <f>'Vo確認(Vin(min))'!G624</f>
        <v>4.8307923139703464</v>
      </c>
      <c r="D599" s="1">
        <f>'Vo確認(Vin(typ))'!G624</f>
        <v>7.8720360097937405</v>
      </c>
      <c r="E599">
        <f>'Vo確認(Vin(max))'!G624</f>
        <v>8.0892677023525543</v>
      </c>
      <c r="F599">
        <f>'Vo確認(Vin(min))'!H624</f>
        <v>12</v>
      </c>
    </row>
    <row r="600" spans="2:6">
      <c r="B600" s="1">
        <v>317.5</v>
      </c>
      <c r="C600" s="1">
        <f>'Vo確認(Vin(min))'!G625</f>
        <v>4.8276500133573981</v>
      </c>
      <c r="D600" s="1">
        <f>'Vo確認(Vin(typ))'!G625</f>
        <v>7.8671340208375415</v>
      </c>
      <c r="E600">
        <f>'Vo確認(Vin(max))'!G625</f>
        <v>8.0842400213718371</v>
      </c>
      <c r="F600">
        <f>'Vo確認(Vin(min))'!H625</f>
        <v>12</v>
      </c>
    </row>
    <row r="601" spans="2:6">
      <c r="B601" s="1">
        <v>318</v>
      </c>
      <c r="C601" s="1">
        <f>'Vo確認(Vin(min))'!G626</f>
        <v>4.824509734490154</v>
      </c>
      <c r="D601" s="1">
        <f>'Vo確認(Vin(typ))'!G626</f>
        <v>7.8622351858046411</v>
      </c>
      <c r="E601">
        <f>'Vo確認(Vin(max))'!G626</f>
        <v>8.0792155751842483</v>
      </c>
      <c r="F601">
        <f>'Vo確認(Vin(min))'!H626</f>
        <v>12</v>
      </c>
    </row>
    <row r="602" spans="2:6">
      <c r="B602" s="1">
        <v>318.5</v>
      </c>
      <c r="C602" s="1">
        <f>'Vo確認(Vin(min))'!G627</f>
        <v>4.8213714725335075</v>
      </c>
      <c r="D602" s="1">
        <f>'Vo確認(Vin(typ))'!G627</f>
        <v>7.857339497152271</v>
      </c>
      <c r="E602">
        <f>'Vo確認(Vin(max))'!G627</f>
        <v>8.0741943560536118</v>
      </c>
      <c r="F602">
        <f>'Vo確認(Vin(min))'!H627</f>
        <v>12</v>
      </c>
    </row>
    <row r="603" spans="2:6">
      <c r="B603" s="1">
        <v>319</v>
      </c>
      <c r="C603" s="1">
        <f>'Vo確認(Vin(min))'!G628</f>
        <v>4.8182352227331302</v>
      </c>
      <c r="D603" s="1">
        <f>'Vo確認(Vin(typ))'!G628</f>
        <v>7.8524469474636831</v>
      </c>
      <c r="E603">
        <f>'Vo確認(Vin(max))'!G628</f>
        <v>8.0691763563730081</v>
      </c>
      <c r="F603">
        <f>'Vo確認(Vin(min))'!H628</f>
        <v>12</v>
      </c>
    </row>
    <row r="604" spans="2:6">
      <c r="B604" s="1">
        <v>319.5</v>
      </c>
      <c r="C604" s="1">
        <f>'Vo確認(Vin(min))'!G629</f>
        <v>4.8151009804144165</v>
      </c>
      <c r="D604" s="1">
        <f>'Vo確認(Vin(typ))'!G629</f>
        <v>7.8475575294464885</v>
      </c>
      <c r="E604">
        <f>'Vo確認(Vin(max))'!G629</f>
        <v>8.0641615686630672</v>
      </c>
      <c r="F604">
        <f>'Vo確認(Vin(min))'!H629</f>
        <v>12</v>
      </c>
    </row>
    <row r="605" spans="2:6">
      <c r="B605" s="1">
        <v>320</v>
      </c>
      <c r="C605" s="1">
        <f>'Vo確認(Vin(min))'!G630</f>
        <v>4.8119687409814205</v>
      </c>
      <c r="D605" s="1">
        <f>'Vo確認(Vin(typ))'!G630</f>
        <v>7.8426712359310145</v>
      </c>
      <c r="E605">
        <f>'Vo確認(Vin(max))'!G630</f>
        <v>8.0591499855702722</v>
      </c>
      <c r="F605">
        <f>'Vo確認(Vin(min))'!H630</f>
        <v>12</v>
      </c>
    </row>
    <row r="606" spans="2:6">
      <c r="B606" s="1">
        <v>320.5</v>
      </c>
      <c r="C606" s="1">
        <f>'Vo確認(Vin(min))'!G631</f>
        <v>4.8088384999158178</v>
      </c>
      <c r="D606" s="1">
        <f>'Vo確認(Vin(typ))'!G631</f>
        <v>7.8377880598686733</v>
      </c>
      <c r="E606">
        <f>'Vo確認(Vin(max))'!G631</f>
        <v>8.0541415998653072</v>
      </c>
      <c r="F606">
        <f>'Vo確認(Vin(min))'!H631</f>
        <v>12</v>
      </c>
    </row>
    <row r="607" spans="2:6">
      <c r="B607" s="1">
        <v>321</v>
      </c>
      <c r="C607" s="1">
        <f>'Vo確認(Vin(min))'!G632</f>
        <v>4.8057102527758708</v>
      </c>
      <c r="D607" s="1">
        <f>'Vo確認(Vin(typ))'!G632</f>
        <v>7.832907994330359</v>
      </c>
      <c r="E607">
        <f>'Vo確認(Vin(max))'!G632</f>
        <v>8.0491364044413931</v>
      </c>
      <c r="F607">
        <f>'Vo確認(Vin(min))'!H632</f>
        <v>12</v>
      </c>
    </row>
    <row r="608" spans="2:6">
      <c r="B608" s="1">
        <v>321.5</v>
      </c>
      <c r="C608" s="1">
        <f>'Vo確認(Vin(min))'!G633</f>
        <v>4.8025839951954232</v>
      </c>
      <c r="D608" s="1">
        <f>'Vo確認(Vin(typ))'!G633</f>
        <v>7.8280310325048603</v>
      </c>
      <c r="E608">
        <f>'Vo確認(Vin(max))'!G633</f>
        <v>8.044134392312678</v>
      </c>
      <c r="F608">
        <f>'Vo確認(Vin(min))'!H633</f>
        <v>12</v>
      </c>
    </row>
    <row r="609" spans="2:6">
      <c r="B609" s="1">
        <v>322</v>
      </c>
      <c r="C609" s="1">
        <f>'Vo確認(Vin(min))'!G634</f>
        <v>4.7994597228828813</v>
      </c>
      <c r="D609" s="1">
        <f>'Vo確認(Vin(typ))'!G634</f>
        <v>7.8231571676972944</v>
      </c>
      <c r="E609">
        <f>'Vo確認(Vin(max))'!G634</f>
        <v>8.0391355566126101</v>
      </c>
      <c r="F609">
        <f>'Vo確認(Vin(min))'!H634</f>
        <v>12</v>
      </c>
    </row>
    <row r="610" spans="2:6">
      <c r="B610" s="1">
        <v>322.5</v>
      </c>
      <c r="C610" s="1">
        <f>'Vo確認(Vin(min))'!G635</f>
        <v>4.7963374316202261</v>
      </c>
      <c r="D610" s="1">
        <f>'Vo確認(Vin(typ))'!G635</f>
        <v>7.8182863933275524</v>
      </c>
      <c r="E610">
        <f>'Vo確認(Vin(max))'!G635</f>
        <v>8.0341398905923622</v>
      </c>
      <c r="F610">
        <f>'Vo確認(Vin(min))'!H635</f>
        <v>12</v>
      </c>
    </row>
    <row r="611" spans="2:6">
      <c r="B611" s="1">
        <v>323</v>
      </c>
      <c r="C611" s="1">
        <f>'Vo確認(Vin(min))'!G636</f>
        <v>4.7932171172620421</v>
      </c>
      <c r="D611" s="1">
        <f>'Vo確認(Vin(typ))'!G636</f>
        <v>7.8134187029287876</v>
      </c>
      <c r="E611">
        <f>'Vo確認(Vin(max))'!G636</f>
        <v>8.0291473876192683</v>
      </c>
      <c r="F611">
        <f>'Vo確認(Vin(min))'!H636</f>
        <v>12</v>
      </c>
    </row>
    <row r="612" spans="2:6">
      <c r="B612" s="1">
        <v>323.5</v>
      </c>
      <c r="C612" s="1">
        <f>'Vo確認(Vin(min))'!G637</f>
        <v>4.7900987757345366</v>
      </c>
      <c r="D612" s="1">
        <f>'Vo確認(Vin(typ))'!G637</f>
        <v>7.8085540901458756</v>
      </c>
      <c r="E612">
        <f>'Vo確認(Vin(max))'!G637</f>
        <v>8.0241580411752569</v>
      </c>
      <c r="F612">
        <f>'Vo確認(Vin(min))'!H637</f>
        <v>12</v>
      </c>
    </row>
    <row r="613" spans="2:6">
      <c r="B613" s="1">
        <v>324</v>
      </c>
      <c r="C613" s="1">
        <f>'Vo確認(Vin(min))'!G638</f>
        <v>4.7869824030345862</v>
      </c>
      <c r="D613" s="1">
        <f>'Vo確認(Vin(typ))'!G638</f>
        <v>7.8036925487339559</v>
      </c>
      <c r="E613">
        <f>'Vo確認(Vin(max))'!G638</f>
        <v>8.0191718448553395</v>
      </c>
      <c r="F613">
        <f>'Vo確認(Vin(min))'!H638</f>
        <v>12</v>
      </c>
    </row>
    <row r="614" spans="2:6">
      <c r="B614" s="1">
        <v>324.5</v>
      </c>
      <c r="C614" s="1">
        <f>'Vo確認(Vin(min))'!G639</f>
        <v>4.7838679952287961</v>
      </c>
      <c r="D614" s="1">
        <f>'Vo確認(Vin(typ))'!G639</f>
        <v>7.7988340725569216</v>
      </c>
      <c r="E614">
        <f>'Vo確認(Vin(max))'!G639</f>
        <v>8.014188792366074</v>
      </c>
      <c r="F614">
        <f>'Vo確認(Vin(min))'!H639</f>
        <v>12</v>
      </c>
    </row>
    <row r="615" spans="2:6">
      <c r="B615" s="1">
        <v>325</v>
      </c>
      <c r="C615" s="1">
        <f>'Vo確認(Vin(min))'!G640</f>
        <v>4.7807555484525635</v>
      </c>
      <c r="D615" s="1">
        <f>'Vo確認(Vin(typ))'!G640</f>
        <v>7.7939786555860007</v>
      </c>
      <c r="E615">
        <f>'Vo確認(Vin(max))'!G640</f>
        <v>8.0092088775241024</v>
      </c>
      <c r="F615">
        <f>'Vo確認(Vin(min))'!H640</f>
        <v>12</v>
      </c>
    </row>
    <row r="616" spans="2:6">
      <c r="B616" s="1">
        <v>325.5</v>
      </c>
      <c r="C616" s="1">
        <f>'Vo確認(Vin(min))'!G641</f>
        <v>4.7776450589091555</v>
      </c>
      <c r="D616" s="1">
        <f>'Vo確認(Vin(typ))'!G641</f>
        <v>7.7891262918982829</v>
      </c>
      <c r="E616">
        <f>'Vo確認(Vin(max))'!G641</f>
        <v>8.0042320942546485</v>
      </c>
      <c r="F616">
        <f>'Vo確認(Vin(min))'!H641</f>
        <v>12</v>
      </c>
    </row>
    <row r="617" spans="2:6">
      <c r="B617" s="1">
        <v>326</v>
      </c>
      <c r="C617" s="1">
        <f>'Vo確認(Vin(min))'!G642</f>
        <v>4.7745365228687984</v>
      </c>
      <c r="D617" s="1">
        <f>'Vo確認(Vin(typ))'!G642</f>
        <v>7.7842769756753238</v>
      </c>
      <c r="E617">
        <f>'Vo確認(Vin(max))'!G642</f>
        <v>7.9992584365900772</v>
      </c>
      <c r="F617">
        <f>'Vo確認(Vin(min))'!H642</f>
        <v>12</v>
      </c>
    </row>
    <row r="618" spans="2:6">
      <c r="B618" s="1">
        <v>326.5</v>
      </c>
      <c r="C618" s="1">
        <f>'Vo確認(Vin(min))'!G643</f>
        <v>4.771429936667773</v>
      </c>
      <c r="D618" s="1">
        <f>'Vo確認(Vin(typ))'!G643</f>
        <v>7.7794307012017239</v>
      </c>
      <c r="E618">
        <f>'Vo確認(Vin(max))'!G643</f>
        <v>7.9942878986684356</v>
      </c>
      <c r="F618">
        <f>'Vo確認(Vin(min))'!H643</f>
        <v>12</v>
      </c>
    </row>
    <row r="619" spans="2:6">
      <c r="B619" s="1">
        <v>327</v>
      </c>
      <c r="C619" s="1">
        <f>'Vo確認(Vin(min))'!G644</f>
        <v>4.7683252967075349</v>
      </c>
      <c r="D619" s="1">
        <f>'Vo確認(Vin(typ))'!G644</f>
        <v>7.7745874628637548</v>
      </c>
      <c r="E619">
        <f>'Vo確認(Vin(max))'!G644</f>
        <v>7.9893204747320556</v>
      </c>
      <c r="F619">
        <f>'Vo確認(Vin(min))'!H644</f>
        <v>12</v>
      </c>
    </row>
    <row r="620" spans="2:6">
      <c r="B620" s="1">
        <v>327.5</v>
      </c>
      <c r="C620" s="1">
        <f>'Vo確認(Vin(min))'!G645</f>
        <v>4.7652225994538266</v>
      </c>
      <c r="D620" s="1">
        <f>'Vo確認(Vin(typ))'!G645</f>
        <v>7.7697472551479692</v>
      </c>
      <c r="E620">
        <f>'Vo確認(Vin(max))'!G645</f>
        <v>7.9843561591261221</v>
      </c>
      <c r="F620">
        <f>'Vo確認(Vin(min))'!H645</f>
        <v>12</v>
      </c>
    </row>
    <row r="621" spans="2:6">
      <c r="B621" s="1">
        <v>328</v>
      </c>
      <c r="C621" s="1">
        <f>'Vo確認(Vin(min))'!G646</f>
        <v>4.7621218414358149</v>
      </c>
      <c r="D621" s="1">
        <f>'Vo確認(Vin(typ))'!G646</f>
        <v>7.7649100726398697</v>
      </c>
      <c r="E621">
        <f>'Vo確認(Vin(max))'!G646</f>
        <v>7.9793949462973028</v>
      </c>
      <c r="F621">
        <f>'Vo確認(Vin(min))'!H646</f>
        <v>12</v>
      </c>
    </row>
    <row r="622" spans="2:6">
      <c r="B622" s="1">
        <v>328.5</v>
      </c>
      <c r="C622" s="1">
        <f>'Vo確認(Vin(min))'!G647</f>
        <v>4.7590230192452321</v>
      </c>
      <c r="D622" s="1">
        <f>'Vo確認(Vin(typ))'!G647</f>
        <v>7.7600759100225609</v>
      </c>
      <c r="E622">
        <f>'Vo確認(Vin(max))'!G647</f>
        <v>7.9744368307923708</v>
      </c>
      <c r="F622">
        <f>'Vo確認(Vin(min))'!H647</f>
        <v>12</v>
      </c>
    </row>
    <row r="623" spans="2:6">
      <c r="B623" s="1">
        <v>329</v>
      </c>
      <c r="C623" s="1">
        <f>'Vo確認(Vin(min))'!G648</f>
        <v>4.7559261295355277</v>
      </c>
      <c r="D623" s="1">
        <f>'Vo確認(Vin(typ))'!G648</f>
        <v>7.7552447620754243</v>
      </c>
      <c r="E623">
        <f>'Vo確認(Vin(max))'!G648</f>
        <v>7.9694818072568445</v>
      </c>
      <c r="F623">
        <f>'Vo確認(Vin(min))'!H648</f>
        <v>12</v>
      </c>
    </row>
    <row r="624" spans="2:6">
      <c r="B624" s="1">
        <v>329.5</v>
      </c>
      <c r="C624" s="1">
        <f>'Vo確認(Vin(min))'!G649</f>
        <v>4.7528311690210376</v>
      </c>
      <c r="D624" s="1">
        <f>'Vo確認(Vin(typ))'!G649</f>
        <v>7.7504166236728196</v>
      </c>
      <c r="E624">
        <f>'Vo確認(Vin(max))'!G649</f>
        <v>7.96452987043366</v>
      </c>
      <c r="F624">
        <f>'Vo確認(Vin(min))'!H649</f>
        <v>12</v>
      </c>
    </row>
    <row r="625" spans="2:6">
      <c r="B625" s="1">
        <v>330</v>
      </c>
      <c r="C625" s="1">
        <f>'Vo確認(Vin(min))'!G650</f>
        <v>4.7497381344761456</v>
      </c>
      <c r="D625" s="1">
        <f>'Vo確認(Vin(typ))'!G650</f>
        <v>7.7455914897827878</v>
      </c>
      <c r="E625">
        <f>'Vo確認(Vin(max))'!G650</f>
        <v>7.9595810151618327</v>
      </c>
      <c r="F625">
        <f>'Vo確認(Vin(min))'!H650</f>
        <v>12</v>
      </c>
    </row>
    <row r="626" spans="2:6">
      <c r="B626" s="1">
        <v>330.5</v>
      </c>
      <c r="C626" s="1">
        <f>'Vo確認(Vin(min))'!G651</f>
        <v>4.7466470227344759</v>
      </c>
      <c r="D626" s="1">
        <f>'Vo確認(Vin(typ))'!G651</f>
        <v>7.7407693554657833</v>
      </c>
      <c r="E626">
        <f>'Vo確認(Vin(max))'!G651</f>
        <v>7.9546352363751627</v>
      </c>
      <c r="F626">
        <f>'Vo確認(Vin(min))'!H651</f>
        <v>12</v>
      </c>
    </row>
    <row r="627" spans="2:6">
      <c r="B627" s="1">
        <v>331</v>
      </c>
      <c r="C627" s="1">
        <f>'Vo確認(Vin(min))'!G652</f>
        <v>4.7435578306880846</v>
      </c>
      <c r="D627" s="1">
        <f>'Vo確認(Vin(typ))'!G652</f>
        <v>7.7359502158734124</v>
      </c>
      <c r="E627">
        <f>'Vo確認(Vin(max))'!G652</f>
        <v>7.9496925291009362</v>
      </c>
      <c r="F627">
        <f>'Vo確認(Vin(min))'!H652</f>
        <v>12</v>
      </c>
    </row>
    <row r="628" spans="2:6">
      <c r="B628" s="1">
        <v>331.5</v>
      </c>
      <c r="C628" s="1">
        <f>'Vo確認(Vin(min))'!G653</f>
        <v>4.7404705552866613</v>
      </c>
      <c r="D628" s="1">
        <f>'Vo確認(Vin(typ))'!G653</f>
        <v>7.7311340662471899</v>
      </c>
      <c r="E628">
        <f>'Vo確認(Vin(max))'!G653</f>
        <v>7.9447528884586571</v>
      </c>
      <c r="F628">
        <f>'Vo確認(Vin(min))'!H653</f>
        <v>12</v>
      </c>
    </row>
    <row r="629" spans="2:6">
      <c r="B629" s="1">
        <v>332</v>
      </c>
      <c r="C629" s="1">
        <f>'Vo確認(Vin(min))'!G654</f>
        <v>4.7373851935367393</v>
      </c>
      <c r="D629" s="1">
        <f>'Vo確認(Vin(typ))'!G654</f>
        <v>7.7263209019173118</v>
      </c>
      <c r="E629">
        <f>'Vo確認(Vin(max))'!G654</f>
        <v>7.9398163096587826</v>
      </c>
      <c r="F629">
        <f>'Vo確認(Vin(min))'!H654</f>
        <v>12</v>
      </c>
    </row>
    <row r="630" spans="2:6">
      <c r="B630" s="1">
        <v>332.5</v>
      </c>
      <c r="C630" s="1">
        <f>'Vo確認(Vin(min))'!G655</f>
        <v>4.7343017425009251</v>
      </c>
      <c r="D630" s="1">
        <f>'Vo確認(Vin(typ))'!G655</f>
        <v>7.7215107183014418</v>
      </c>
      <c r="E630">
        <f>'Vo確認(Vin(max))'!G655</f>
        <v>7.9348827880014792</v>
      </c>
      <c r="F630">
        <f>'Vo確認(Vin(min))'!H655</f>
        <v>12</v>
      </c>
    </row>
    <row r="631" spans="2:6">
      <c r="B631" s="1">
        <v>333</v>
      </c>
      <c r="C631" s="1">
        <f>'Vo確認(Vin(min))'!G656</f>
        <v>4.7312201992971161</v>
      </c>
      <c r="D631" s="1">
        <f>'Vo確認(Vin(typ))'!G656</f>
        <v>7.7167035109035016</v>
      </c>
      <c r="E631">
        <f>'Vo確認(Vin(max))'!G656</f>
        <v>7.9299523188753867</v>
      </c>
      <c r="F631">
        <f>'Vo確認(Vin(min))'!H656</f>
        <v>12</v>
      </c>
    </row>
    <row r="632" spans="2:6">
      <c r="B632" s="1">
        <v>333.5</v>
      </c>
      <c r="C632" s="1">
        <f>'Vo確認(Vin(min))'!G657</f>
        <v>4.7281405610977556</v>
      </c>
      <c r="D632" s="1">
        <f>'Vo確認(Vin(typ))'!G657</f>
        <v>7.7118992753125006</v>
      </c>
      <c r="E632">
        <f>'Vo確認(Vin(max))'!G657</f>
        <v>7.9250248977564102</v>
      </c>
      <c r="F632">
        <f>'Vo確認(Vin(min))'!H657</f>
        <v>12</v>
      </c>
    </row>
    <row r="633" spans="2:6">
      <c r="B633" s="1">
        <v>334</v>
      </c>
      <c r="C633" s="1">
        <f>'Vo確認(Vin(min))'!G658</f>
        <v>4.7250628251290729</v>
      </c>
      <c r="D633" s="1">
        <f>'Vo確認(Vin(typ))'!G658</f>
        <v>7.7070980072013526</v>
      </c>
      <c r="E633">
        <f>'Vo確認(Vin(max))'!G658</f>
        <v>7.9201005202065158</v>
      </c>
      <c r="F633">
        <f>'Vo確認(Vin(min))'!H658</f>
        <v>12</v>
      </c>
    </row>
    <row r="634" spans="2:6">
      <c r="B634" s="1">
        <v>334.5</v>
      </c>
      <c r="C634" s="1">
        <f>'Vo確認(Vin(min))'!G659</f>
        <v>4.7219869886703423</v>
      </c>
      <c r="D634" s="1">
        <f>'Vo確認(Vin(typ))'!G659</f>
        <v>7.7022997023257336</v>
      </c>
      <c r="E634">
        <f>'Vo確認(Vin(max))'!G659</f>
        <v>7.9151791818725474</v>
      </c>
      <c r="F634">
        <f>'Vo確認(Vin(min))'!H659</f>
        <v>12</v>
      </c>
    </row>
    <row r="635" spans="2:6">
      <c r="B635" s="1">
        <v>335</v>
      </c>
      <c r="C635" s="1">
        <f>'Vo確認(Vin(min))'!G660</f>
        <v>4.7189130490531577</v>
      </c>
      <c r="D635" s="1">
        <f>'Vo確認(Vin(typ))'!G660</f>
        <v>7.6975043565229253</v>
      </c>
      <c r="E635">
        <f>'Vo確認(Vin(max))'!G660</f>
        <v>7.9102608784850528</v>
      </c>
      <c r="F635">
        <f>'Vo確認(Vin(min))'!H660</f>
        <v>12</v>
      </c>
    </row>
    <row r="636" spans="2:6">
      <c r="B636" s="1">
        <v>335.5</v>
      </c>
      <c r="C636" s="1">
        <f>'Vo確認(Vin(min))'!G661</f>
        <v>4.7158410036606986</v>
      </c>
      <c r="D636" s="1">
        <f>'Vo確認(Vin(typ))'!G661</f>
        <v>7.6927119657106893</v>
      </c>
      <c r="E636">
        <f>'Vo確認(Vin(max))'!G661</f>
        <v>7.9053456058571161</v>
      </c>
      <c r="F636">
        <f>'Vo確認(Vin(min))'!H661</f>
        <v>12</v>
      </c>
    </row>
    <row r="637" spans="2:6">
      <c r="B637" s="1">
        <v>336</v>
      </c>
      <c r="C637" s="1">
        <f>'Vo確認(Vin(min))'!G662</f>
        <v>4.712770849927022</v>
      </c>
      <c r="D637" s="1">
        <f>'Vo確認(Vin(typ))'!G662</f>
        <v>7.6879225258861545</v>
      </c>
      <c r="E637">
        <f>'Vo確認(Vin(max))'!G662</f>
        <v>7.9004333598832357</v>
      </c>
      <c r="F637">
        <f>'Vo確認(Vin(min))'!H662</f>
        <v>12</v>
      </c>
    </row>
    <row r="638" spans="2:6">
      <c r="B638" s="1">
        <v>336.5</v>
      </c>
      <c r="C638" s="1">
        <f>'Vo確認(Vin(min))'!G663</f>
        <v>4.7097025853363537</v>
      </c>
      <c r="D638" s="1">
        <f>'Vo確認(Vin(typ))'!G663</f>
        <v>7.6831360331247112</v>
      </c>
      <c r="E638">
        <f>'Vo確認(Vin(max))'!G663</f>
        <v>7.8955241365381656</v>
      </c>
      <c r="F638">
        <f>'Vo確認(Vin(min))'!H663</f>
        <v>12</v>
      </c>
    </row>
    <row r="639" spans="2:6">
      <c r="B639" s="1">
        <v>337</v>
      </c>
      <c r="C639" s="1">
        <f>'Vo確認(Vin(min))'!G664</f>
        <v>4.7066362074223891</v>
      </c>
      <c r="D639" s="1">
        <f>'Vo確認(Vin(typ))'!G664</f>
        <v>7.6783524835789265</v>
      </c>
      <c r="E639">
        <f>'Vo確認(Vin(max))'!G664</f>
        <v>7.8906179318758198</v>
      </c>
      <c r="F639">
        <f>'Vo確認(Vin(min))'!H664</f>
        <v>12</v>
      </c>
    </row>
    <row r="640" spans="2:6">
      <c r="B640" s="1">
        <v>337.5</v>
      </c>
      <c r="C640" s="1">
        <f>'Vo確認(Vin(min))'!G665</f>
        <v>4.7035717137676043</v>
      </c>
      <c r="D640" s="1">
        <f>'Vo確認(Vin(typ))'!G665</f>
        <v>7.6735718734774636</v>
      </c>
      <c r="E640">
        <f>'Vo確認(Vin(max))'!G665</f>
        <v>7.885714742028167</v>
      </c>
      <c r="F640">
        <f>'Vo確認(Vin(min))'!H665</f>
        <v>12</v>
      </c>
    </row>
    <row r="641" spans="2:6">
      <c r="B641" s="1">
        <v>338</v>
      </c>
      <c r="C641" s="1">
        <f>'Vo確認(Vin(min))'!G666</f>
        <v>4.7005091020025791</v>
      </c>
      <c r="D641" s="1">
        <f>'Vo確認(Vin(typ))'!G666</f>
        <v>7.6687941991240223</v>
      </c>
      <c r="E641">
        <f>'Vo確認(Vin(max))'!G666</f>
        <v>7.880814563204126</v>
      </c>
      <c r="F641">
        <f>'Vo確認(Vin(min))'!H666</f>
        <v>12</v>
      </c>
    </row>
    <row r="642" spans="2:6">
      <c r="B642" s="1">
        <v>338.5</v>
      </c>
      <c r="C642" s="1">
        <f>'Vo確認(Vin(min))'!G667</f>
        <v>4.6974483698053122</v>
      </c>
      <c r="D642" s="1">
        <f>'Vo確認(Vin(typ))'!G667</f>
        <v>7.6640194568962876</v>
      </c>
      <c r="E642">
        <f>'Vo確認(Vin(max))'!G667</f>
        <v>7.8759173916884997</v>
      </c>
      <c r="F642">
        <f>'Vo確認(Vin(min))'!H667</f>
        <v>12</v>
      </c>
    </row>
    <row r="643" spans="2:6">
      <c r="B643" s="1">
        <v>339</v>
      </c>
      <c r="C643" s="1">
        <f>'Vo確認(Vin(min))'!G668</f>
        <v>4.6943895149005668</v>
      </c>
      <c r="D643" s="1">
        <f>'Vo確認(Vin(typ))'!G668</f>
        <v>7.6592476432448855</v>
      </c>
      <c r="E643">
        <f>'Vo確認(Vin(max))'!G668</f>
        <v>7.8710232238409077</v>
      </c>
      <c r="F643">
        <f>'Vo確認(Vin(min))'!H668</f>
        <v>12</v>
      </c>
    </row>
    <row r="644" spans="2:6">
      <c r="B644" s="1">
        <v>339.5</v>
      </c>
      <c r="C644" s="1">
        <f>'Vo確認(Vin(min))'!G669</f>
        <v>4.6913325350592094</v>
      </c>
      <c r="D644" s="1">
        <f>'Vo確認(Vin(typ))'!G669</f>
        <v>7.6544787546923665</v>
      </c>
      <c r="E644">
        <f>'Vo確認(Vin(max))'!G669</f>
        <v>7.8661320560947345</v>
      </c>
      <c r="F644">
        <f>'Vo確認(Vin(min))'!H669</f>
        <v>12</v>
      </c>
    </row>
    <row r="645" spans="2:6">
      <c r="B645" s="1">
        <v>340</v>
      </c>
      <c r="C645" s="1">
        <f>'Vo確認(Vin(min))'!G670</f>
        <v>4.6882774280975585</v>
      </c>
      <c r="D645" s="1">
        <f>'Vo確認(Vin(typ))'!G670</f>
        <v>7.6497127878321916</v>
      </c>
      <c r="E645">
        <f>'Vo確認(Vin(max))'!G670</f>
        <v>7.8612438849560942</v>
      </c>
      <c r="F645">
        <f>'Vo確認(Vin(min))'!H670</f>
        <v>12</v>
      </c>
    </row>
    <row r="646" spans="2:6">
      <c r="B646" s="1">
        <v>340.5</v>
      </c>
      <c r="C646" s="1">
        <f>'Vo確認(Vin(min))'!G671</f>
        <v>4.6852241918767454</v>
      </c>
      <c r="D646" s="1">
        <f>'Vo確認(Vin(typ))'!G671</f>
        <v>7.644949739327723</v>
      </c>
      <c r="E646">
        <f>'Vo確認(Vin(max))'!G671</f>
        <v>7.8563587070027925</v>
      </c>
      <c r="F646">
        <f>'Vo確認(Vin(min))'!H671</f>
        <v>12</v>
      </c>
    </row>
    <row r="647" spans="2:6">
      <c r="B647" s="1">
        <v>341</v>
      </c>
      <c r="C647" s="1">
        <f>'Vo確認(Vin(min))'!G672</f>
        <v>4.682172824302075</v>
      </c>
      <c r="D647" s="1">
        <f>'Vo確認(Vin(typ))'!G672</f>
        <v>7.6401896059112371</v>
      </c>
      <c r="E647">
        <f>'Vo確認(Vin(max))'!G672</f>
        <v>7.8514765188833202</v>
      </c>
      <c r="F647">
        <f>'Vo確認(Vin(min))'!H672</f>
        <v>12</v>
      </c>
    </row>
    <row r="648" spans="2:6">
      <c r="B648" s="1">
        <v>341.5</v>
      </c>
      <c r="C648" s="1">
        <f>'Vo確認(Vin(min))'!G673</f>
        <v>4.6791233233224103</v>
      </c>
      <c r="D648" s="1">
        <f>'Vo確認(Vin(typ))'!G673</f>
        <v>7.6354323843829608</v>
      </c>
      <c r="E648">
        <f>'Vo確認(Vin(max))'!G673</f>
        <v>7.8465973173158563</v>
      </c>
      <c r="F648">
        <f>'Vo確認(Vin(min))'!H673</f>
        <v>12</v>
      </c>
    </row>
    <row r="649" spans="2:6">
      <c r="B649" s="1">
        <v>342</v>
      </c>
      <c r="C649" s="1">
        <f>'Vo確認(Vin(min))'!G674</f>
        <v>4.6760756869295426</v>
      </c>
      <c r="D649" s="1">
        <f>'Vo確認(Vin(typ))'!G674</f>
        <v>7.6306780716100864</v>
      </c>
      <c r="E649">
        <f>'Vo確認(Vin(max))'!G674</f>
        <v>7.8417210990872679</v>
      </c>
      <c r="F649">
        <f>'Vo確認(Vin(min))'!H674</f>
        <v>12</v>
      </c>
    </row>
    <row r="650" spans="2:6">
      <c r="B650" s="1">
        <v>342.5</v>
      </c>
      <c r="C650" s="1">
        <f>'Vo確認(Vin(min))'!G675</f>
        <v>4.6730299131575821</v>
      </c>
      <c r="D650" s="1">
        <f>'Vo確認(Vin(typ))'!G675</f>
        <v>7.6259266645258279</v>
      </c>
      <c r="E650">
        <f>'Vo確認(Vin(max))'!G675</f>
        <v>7.8368478610521315</v>
      </c>
      <c r="F650">
        <f>'Vo確認(Vin(min))'!H675</f>
        <v>12</v>
      </c>
    </row>
    <row r="651" spans="2:6">
      <c r="B651" s="1">
        <v>343</v>
      </c>
      <c r="C651" s="1">
        <f>'Vo確認(Vin(min))'!G676</f>
        <v>4.6699860000823552</v>
      </c>
      <c r="D651" s="1">
        <f>'Vo確認(Vin(typ))'!G676</f>
        <v>7.6211781601284745</v>
      </c>
      <c r="E651">
        <f>'Vo確認(Vin(max))'!G676</f>
        <v>7.8319776001317667</v>
      </c>
      <c r="F651">
        <f>'Vo確認(Vin(min))'!H676</f>
        <v>12</v>
      </c>
    </row>
    <row r="652" spans="2:6">
      <c r="B652" s="1">
        <v>343.5</v>
      </c>
      <c r="C652" s="1">
        <f>'Vo確認(Vin(min))'!G677</f>
        <v>4.66694394582081</v>
      </c>
      <c r="D652" s="1">
        <f>'Vo確認(Vin(typ))'!G677</f>
        <v>7.6164325554804631</v>
      </c>
      <c r="E652">
        <f>'Vo確認(Vin(max))'!G677</f>
        <v>7.8271103133132947</v>
      </c>
      <c r="F652">
        <f>'Vo確認(Vin(min))'!H677</f>
        <v>12</v>
      </c>
    </row>
    <row r="653" spans="2:6">
      <c r="B653" s="1">
        <v>344</v>
      </c>
      <c r="C653" s="1">
        <f>'Vo確認(Vin(min))'!G678</f>
        <v>4.6639037485304193</v>
      </c>
      <c r="D653" s="1">
        <f>'Vo確認(Vin(typ))'!G678</f>
        <v>7.6116898477074546</v>
      </c>
      <c r="E653">
        <f>'Vo確認(Vin(max))'!G678</f>
        <v>7.82224599764867</v>
      </c>
      <c r="F653">
        <f>'Vo確認(Vin(min))'!H678</f>
        <v>12</v>
      </c>
    </row>
    <row r="654" spans="2:6">
      <c r="B654" s="1">
        <v>344.5</v>
      </c>
      <c r="C654" s="1">
        <f>'Vo確認(Vin(min))'!G679</f>
        <v>4.6608654064086039</v>
      </c>
      <c r="D654" s="1">
        <f>'Vo確認(Vin(typ))'!G679</f>
        <v>7.606950033997423</v>
      </c>
      <c r="E654">
        <f>'Vo確認(Vin(max))'!G679</f>
        <v>7.8173846502537661</v>
      </c>
      <c r="F654">
        <f>'Vo確認(Vin(min))'!H679</f>
        <v>12</v>
      </c>
    </row>
    <row r="655" spans="2:6">
      <c r="B655" s="1">
        <v>345</v>
      </c>
      <c r="C655" s="1">
        <f>'Vo確認(Vin(min))'!G680</f>
        <v>4.6578289176921519</v>
      </c>
      <c r="D655" s="1">
        <f>'Vo確認(Vin(typ))'!G680</f>
        <v>7.602213111599756</v>
      </c>
      <c r="E655">
        <f>'Vo確認(Vin(max))'!G680</f>
        <v>7.8125262683074421</v>
      </c>
      <c r="F655">
        <f>'Vo確認(Vin(min))'!H680</f>
        <v>12</v>
      </c>
    </row>
    <row r="656" spans="2:6">
      <c r="B656" s="1">
        <v>345.5</v>
      </c>
      <c r="C656" s="1">
        <f>'Vo確認(Vin(min))'!G681</f>
        <v>4.6547942806566542</v>
      </c>
      <c r="D656" s="1">
        <f>'Vo確認(Vin(typ))'!G681</f>
        <v>7.5974790778243815</v>
      </c>
      <c r="E656">
        <f>'Vo確認(Vin(max))'!G681</f>
        <v>7.8076708490506466</v>
      </c>
      <c r="F656">
        <f>'Vo確認(Vin(min))'!H681</f>
        <v>12</v>
      </c>
    </row>
    <row r="657" spans="2:6">
      <c r="B657" s="1">
        <v>346</v>
      </c>
      <c r="C657" s="1">
        <f>'Vo確認(Vin(min))'!G682</f>
        <v>4.6517614936159397</v>
      </c>
      <c r="D657" s="1">
        <f>'Vo確認(Vin(typ))'!G682</f>
        <v>7.5927479300408667</v>
      </c>
      <c r="E657">
        <f>'Vo確認(Vin(max))'!G682</f>
        <v>7.8028183897855037</v>
      </c>
      <c r="F657">
        <f>'Vo確認(Vin(min))'!H682</f>
        <v>12</v>
      </c>
    </row>
    <row r="658" spans="2:6">
      <c r="B658" s="1">
        <v>346.5</v>
      </c>
      <c r="C658" s="1">
        <f>'Vo確認(Vin(min))'!G683</f>
        <v>4.6487305549215154</v>
      </c>
      <c r="D658" s="1">
        <f>'Vo確認(Vin(typ))'!G683</f>
        <v>7.5880196656775638</v>
      </c>
      <c r="E658">
        <f>'Vo確認(Vin(max))'!G683</f>
        <v>7.7979688878744238</v>
      </c>
      <c r="F658">
        <f>'Vo確認(Vin(min))'!H683</f>
        <v>12</v>
      </c>
    </row>
    <row r="659" spans="2:6">
      <c r="B659" s="1">
        <v>347</v>
      </c>
      <c r="C659" s="1">
        <f>'Vo確認(Vin(min))'!G684</f>
        <v>4.6457014629620224</v>
      </c>
      <c r="D659" s="1">
        <f>'Vo確認(Vin(typ))'!G684</f>
        <v>7.5832942822207539</v>
      </c>
      <c r="E659">
        <f>'Vo確認(Vin(max))'!G684</f>
        <v>7.7931223407392345</v>
      </c>
      <c r="F659">
        <f>'Vo確認(Vin(min))'!H684</f>
        <v>12</v>
      </c>
    </row>
    <row r="660" spans="2:6">
      <c r="B660" s="1">
        <v>347.5</v>
      </c>
      <c r="C660" s="1">
        <f>'Vo確認(Vin(min))'!G685</f>
        <v>4.642674216162697</v>
      </c>
      <c r="D660" s="1">
        <f>'Vo確認(Vin(typ))'!G685</f>
        <v>7.5785717772138081</v>
      </c>
      <c r="E660">
        <f>'Vo確認(Vin(max))'!G685</f>
        <v>7.7882787458603158</v>
      </c>
      <c r="F660">
        <f>'Vo確認(Vin(min))'!H685</f>
        <v>12</v>
      </c>
    </row>
    <row r="661" spans="2:6">
      <c r="B661" s="1">
        <v>348</v>
      </c>
      <c r="C661" s="1">
        <f>'Vo確認(Vin(min))'!G686</f>
        <v>4.6396488129848237</v>
      </c>
      <c r="D661" s="1">
        <f>'Vo確認(Vin(typ))'!G686</f>
        <v>7.573852148256325</v>
      </c>
      <c r="E661">
        <f>'Vo確認(Vin(max))'!G686</f>
        <v>7.783438100775717</v>
      </c>
      <c r="F661">
        <f>'Vo確認(Vin(min))'!H686</f>
        <v>12</v>
      </c>
    </row>
    <row r="662" spans="2:6">
      <c r="B662" s="1">
        <v>348.5</v>
      </c>
      <c r="C662" s="1">
        <f>'Vo確認(Vin(min))'!G687</f>
        <v>4.6366252519252127</v>
      </c>
      <c r="D662" s="1">
        <f>'Vo確認(Vin(typ))'!G687</f>
        <v>7.5691353930033323</v>
      </c>
      <c r="E662">
        <f>'Vo確認(Vin(max))'!G687</f>
        <v>7.7786004030803415</v>
      </c>
      <c r="F662">
        <f>'Vo確認(Vin(min))'!H687</f>
        <v>12</v>
      </c>
    </row>
    <row r="663" spans="2:6">
      <c r="B663" s="1">
        <v>349</v>
      </c>
      <c r="C663" s="1">
        <f>'Vo確認(Vin(min))'!G688</f>
        <v>4.6336035315156767</v>
      </c>
      <c r="D663" s="1">
        <f>'Vo確認(Vin(typ))'!G688</f>
        <v>7.5644215091644558</v>
      </c>
      <c r="E663">
        <f>'Vo確認(Vin(max))'!G688</f>
        <v>7.7737656504250836</v>
      </c>
      <c r="F663">
        <f>'Vo確認(Vin(min))'!H688</f>
        <v>12</v>
      </c>
    </row>
    <row r="664" spans="2:6">
      <c r="B664" s="1">
        <v>349.5</v>
      </c>
      <c r="C664" s="1">
        <f>'Vo確認(Vin(min))'!G689</f>
        <v>4.6305836503225137</v>
      </c>
      <c r="D664" s="1">
        <f>'Vo確認(Vin(typ))'!G689</f>
        <v>7.5597104945031219</v>
      </c>
      <c r="E664">
        <f>'Vo確認(Vin(max))'!G689</f>
        <v>7.7689338405160235</v>
      </c>
      <c r="F664">
        <f>'Vo確認(Vin(min))'!H689</f>
        <v>12</v>
      </c>
    </row>
    <row r="665" spans="2:6">
      <c r="B665" s="1">
        <v>350</v>
      </c>
      <c r="C665" s="1">
        <f>'Vo確認(Vin(min))'!G690</f>
        <v>4.627565606945991</v>
      </c>
      <c r="D665" s="1">
        <f>'Vo確認(Vin(typ))'!G690</f>
        <v>7.5550023468357441</v>
      </c>
      <c r="E665">
        <f>'Vo確認(Vin(max))'!G690</f>
        <v>7.7641049711135839</v>
      </c>
      <c r="F665">
        <f>'Vo確認(Vin(min))'!H690</f>
        <v>12</v>
      </c>
    </row>
  </sheetData>
  <phoneticPr fontId="7"/>
  <pageMargins left="0.69930555555555596" right="0.69930555555555596" top="0.75" bottom="0.75" header="0.3" footer="0.3"/>
  <pageSetup paperSize="9"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B1:L690"/>
  <sheetViews>
    <sheetView topLeftCell="A16" workbookViewId="0">
      <selection activeCell="L13" sqref="L13"/>
    </sheetView>
  </sheetViews>
  <sheetFormatPr defaultColWidth="9" defaultRowHeight="13.5"/>
  <cols>
    <col min="1" max="4" width="9" style="1"/>
    <col min="5" max="5" width="12.75" style="1" customWidth="1"/>
    <col min="6" max="16384" width="9" style="1"/>
  </cols>
  <sheetData>
    <row r="1" spans="2:5">
      <c r="B1" s="1" t="s">
        <v>221</v>
      </c>
      <c r="C1" s="2">
        <f>'2. Transformer confirmation'!E6</f>
        <v>250</v>
      </c>
    </row>
    <row r="2" spans="2:5">
      <c r="B2" s="1" t="s">
        <v>185</v>
      </c>
      <c r="C2" s="2">
        <f>'2. Transformer confirmation'!E7</f>
        <v>12</v>
      </c>
    </row>
    <row r="3" spans="2:5">
      <c r="B3" s="1" t="s">
        <v>232</v>
      </c>
      <c r="C3" s="2">
        <f>'2. Transformer confirmation'!E14</f>
        <v>0.6</v>
      </c>
    </row>
    <row r="4" spans="2:5">
      <c r="B4" s="1" t="s">
        <v>185</v>
      </c>
      <c r="C4" s="3">
        <f>C2+C3</f>
        <v>12.6</v>
      </c>
    </row>
    <row r="5" spans="2:5">
      <c r="B5" s="1" t="s">
        <v>187</v>
      </c>
      <c r="C5" s="2">
        <f>'2. Transformer confirmation'!E13/'2. Transformer confirmation'!E7</f>
        <v>15</v>
      </c>
    </row>
    <row r="6" spans="2:5">
      <c r="B6" s="1" t="s">
        <v>229</v>
      </c>
      <c r="C6" s="1">
        <f>C2*C5</f>
        <v>180</v>
      </c>
    </row>
    <row r="7" spans="2:5">
      <c r="B7" s="1" t="s">
        <v>230</v>
      </c>
      <c r="C7" s="1">
        <f>'2. Transformer confirmation'!$E$15</f>
        <v>0.95</v>
      </c>
    </row>
    <row r="8" spans="2:5">
      <c r="B8" s="1" t="s">
        <v>55</v>
      </c>
      <c r="C8" s="1">
        <f>C6/C7</f>
        <v>189.47368421052633</v>
      </c>
    </row>
    <row r="9" spans="2:5">
      <c r="B9" s="1" t="s">
        <v>233</v>
      </c>
      <c r="C9" s="1">
        <f>C4/C5*C7</f>
        <v>0.79799999999999993</v>
      </c>
    </row>
    <row r="10" spans="2:5">
      <c r="B10" s="1" t="s">
        <v>24</v>
      </c>
      <c r="C10" s="2">
        <f>'2. Transformer confirmation'!E18</f>
        <v>36</v>
      </c>
    </row>
    <row r="11" spans="2:5">
      <c r="B11" s="1" t="s">
        <v>183</v>
      </c>
      <c r="C11" s="2">
        <f>'2. Transformer confirmation'!E19</f>
        <v>2</v>
      </c>
    </row>
    <row r="12" spans="2:5">
      <c r="B12" s="1" t="s">
        <v>234</v>
      </c>
      <c r="C12" s="2">
        <f>((C14+C15)/C14)^0.5</f>
        <v>1.1180339887498949</v>
      </c>
    </row>
    <row r="13" spans="2:5">
      <c r="B13" s="1" t="s">
        <v>235</v>
      </c>
      <c r="C13" s="1">
        <f>C10/C11/C12</f>
        <v>16.099689437998485</v>
      </c>
    </row>
    <row r="14" spans="2:5">
      <c r="B14" s="1" t="s">
        <v>182</v>
      </c>
      <c r="C14" s="1">
        <f>'2. Transformer confirmation'!E23-'2. Transformer confirmation'!E24</f>
        <v>280</v>
      </c>
      <c r="D14" s="1" t="s">
        <v>36</v>
      </c>
      <c r="E14" s="1">
        <f>C14*0.000001</f>
        <v>2.7999999999999998E-4</v>
      </c>
    </row>
    <row r="15" spans="2:5">
      <c r="B15" s="1" t="s">
        <v>38</v>
      </c>
      <c r="C15" s="2">
        <f>'2. Transformer confirmation'!E24</f>
        <v>70</v>
      </c>
      <c r="D15" s="1" t="s">
        <v>36</v>
      </c>
      <c r="E15" s="1">
        <f>C15*0.000001</f>
        <v>6.9999999999999994E-5</v>
      </c>
    </row>
    <row r="16" spans="2:5">
      <c r="B16" s="1" t="s">
        <v>40</v>
      </c>
      <c r="C16" s="1">
        <f>'2. Transformer confirmation'!E26</f>
        <v>33</v>
      </c>
      <c r="D16" s="1" t="s">
        <v>41</v>
      </c>
      <c r="E16" s="1">
        <f>C16*0.000000001</f>
        <v>3.3000000000000004E-8</v>
      </c>
    </row>
    <row r="19" spans="2:8">
      <c r="B19" s="1" t="s">
        <v>236</v>
      </c>
      <c r="C19" s="1">
        <f>8*C13^2*C9/PI()^2</f>
        <v>167.65948590779976</v>
      </c>
    </row>
    <row r="20" spans="2:8">
      <c r="B20" s="1" t="s">
        <v>191</v>
      </c>
      <c r="C20" s="1">
        <f>1/(E15*E16)^0.5</f>
        <v>657951.69495976891</v>
      </c>
      <c r="D20" s="1" t="s">
        <v>192</v>
      </c>
      <c r="E20" s="4">
        <f>C20/2/PI()/1000</f>
        <v>104.71626456853809</v>
      </c>
    </row>
    <row r="21" spans="2:8">
      <c r="B21" s="1" t="s">
        <v>237</v>
      </c>
      <c r="C21" s="1">
        <f>(E15/E16)^0.5/C19</f>
        <v>0.27470332738889308</v>
      </c>
      <c r="F21" s="1" t="s">
        <v>238</v>
      </c>
      <c r="G21" s="1">
        <f>MAX(F30:F690)</f>
        <v>2.1280520105971945</v>
      </c>
    </row>
    <row r="22" spans="2:8">
      <c r="F22" s="1" t="s">
        <v>239</v>
      </c>
      <c r="G22" s="1">
        <f>MATCH(G21,F30:F690,0)</f>
        <v>61</v>
      </c>
    </row>
    <row r="23" spans="2:8">
      <c r="B23" s="1" t="s">
        <v>240</v>
      </c>
      <c r="C23" s="1">
        <f>C1/2</f>
        <v>125</v>
      </c>
      <c r="F23" s="1" t="s">
        <v>231</v>
      </c>
      <c r="G23" s="1">
        <f ca="1">OFFSET(B29,G22,0,1,1)</f>
        <v>50</v>
      </c>
    </row>
    <row r="24" spans="2:8">
      <c r="B24" s="1" t="s">
        <v>241</v>
      </c>
      <c r="C24" s="1">
        <f>C4*C13/C23</f>
        <v>1.6228486953502472</v>
      </c>
      <c r="F24" s="1" t="s">
        <v>242</v>
      </c>
      <c r="G24" s="1">
        <f>G21/C24</f>
        <v>1.3113064802001846</v>
      </c>
    </row>
    <row r="26" spans="2:8">
      <c r="B26" s="1" t="s">
        <v>231</v>
      </c>
      <c r="C26" s="1" t="s">
        <v>243</v>
      </c>
      <c r="D26" s="1" t="s">
        <v>244</v>
      </c>
      <c r="E26" s="1" t="s">
        <v>245</v>
      </c>
      <c r="F26" s="1" t="s">
        <v>246</v>
      </c>
    </row>
    <row r="27" spans="2:8">
      <c r="B27" s="1">
        <v>65</v>
      </c>
      <c r="C27" s="1">
        <f>2*PI()*B27*1000</f>
        <v>408407.04496667307</v>
      </c>
      <c r="D27" s="1">
        <f>1+$E$15/$E$14*(1-$C$20^2/C27^2)</f>
        <v>0.60115407898295448</v>
      </c>
      <c r="E27" s="1">
        <f>$C$21*(C27/$C$20-$C$20/C27)</f>
        <v>-0.27203719057664916</v>
      </c>
      <c r="F27" s="1">
        <f>(D27^2+E27^2)^0.5/(D27^2+E27^2)</f>
        <v>1.5155160696032293</v>
      </c>
    </row>
    <row r="29" spans="2:8">
      <c r="B29" s="1" t="s">
        <v>231</v>
      </c>
      <c r="C29" s="1" t="s">
        <v>243</v>
      </c>
      <c r="D29" s="1" t="s">
        <v>244</v>
      </c>
      <c r="E29" s="1" t="s">
        <v>245</v>
      </c>
      <c r="F29" s="1" t="s">
        <v>246</v>
      </c>
      <c r="G29" s="1" t="s">
        <v>185</v>
      </c>
      <c r="H29" s="1" t="s">
        <v>9</v>
      </c>
    </row>
    <row r="30" spans="2:8">
      <c r="B30" s="1">
        <v>20</v>
      </c>
      <c r="C30" s="1">
        <f t="shared" ref="C30" si="0">2*PI()*B30*1000</f>
        <v>125663.70614359173</v>
      </c>
      <c r="D30" s="1">
        <f t="shared" ref="D30" si="1">1+$E$15/$E$14*(1-$C$20^2/C30^2)</f>
        <v>-5.6034350407425428</v>
      </c>
      <c r="E30" s="1">
        <f t="shared" ref="E30" si="2">$C$21*(C30/$C$20-$C$20/C30)</f>
        <v>-1.3858290956901818</v>
      </c>
      <c r="F30" s="1">
        <f t="shared" ref="F30" si="3">(D30^2+E30^2)^0.5/(D30^2+E30^2)</f>
        <v>0.17324231486524569</v>
      </c>
      <c r="G30" s="1">
        <f>F30*$C$23/$C$13-$C$3</f>
        <v>0.74507497436844361</v>
      </c>
      <c r="H30" s="1">
        <f>$C$2</f>
        <v>12</v>
      </c>
    </row>
    <row r="31" spans="2:8">
      <c r="B31" s="1">
        <v>20.5</v>
      </c>
      <c r="C31" s="1">
        <f t="shared" ref="C31:C62" si="4">2*PI()*B31*1000</f>
        <v>128805.2987971815</v>
      </c>
      <c r="D31" s="1">
        <f t="shared" ref="D31:D62" si="5">1+$E$15/$E$14*(1-$C$20^2/C31^2)</f>
        <v>-5.2731981351505484</v>
      </c>
      <c r="E31" s="1">
        <f t="shared" ref="E31:E62" si="6">$C$21*(C31/$C$20-$C$20/C31)</f>
        <v>-1.349437066649334</v>
      </c>
      <c r="F31" s="1">
        <f t="shared" ref="F31:F62" si="7">(D31^2+E31^2)^0.5/(D31^2+E31^2)</f>
        <v>0.18371802635411222</v>
      </c>
      <c r="G31" s="1">
        <f t="shared" ref="G31" si="8">F31*$C$23/$C$13-$C$3</f>
        <v>0.82640970701351668</v>
      </c>
      <c r="H31" s="1">
        <f t="shared" ref="H31" si="9">$C$2</f>
        <v>12</v>
      </c>
    </row>
    <row r="32" spans="2:8">
      <c r="B32" s="1">
        <v>21</v>
      </c>
      <c r="C32" s="1">
        <f t="shared" si="4"/>
        <v>131946.89145077131</v>
      </c>
      <c r="D32" s="1">
        <f t="shared" si="5"/>
        <v>-4.9662676106508332</v>
      </c>
      <c r="E32" s="1">
        <f t="shared" si="6"/>
        <v>-1.3147155315869248</v>
      </c>
      <c r="F32" s="1">
        <f t="shared" si="7"/>
        <v>0.19465315854721052</v>
      </c>
      <c r="G32" s="1">
        <f t="shared" ref="G32:G63" si="10">F32*$C$23/$C$13-$C$3</f>
        <v>0.91131143939794079</v>
      </c>
      <c r="H32" s="1">
        <f t="shared" ref="H32:H63" si="11">$C$2</f>
        <v>12</v>
      </c>
    </row>
    <row r="33" spans="2:12">
      <c r="B33" s="1">
        <v>21.5</v>
      </c>
      <c r="C33" s="1">
        <f t="shared" si="4"/>
        <v>135088.48410436109</v>
      </c>
      <c r="D33" s="1">
        <f t="shared" si="5"/>
        <v>-4.6805008465051765</v>
      </c>
      <c r="E33" s="1">
        <f t="shared" si="6"/>
        <v>-1.281547944411435</v>
      </c>
      <c r="F33" s="1">
        <f t="shared" si="7"/>
        <v>0.20606753934135533</v>
      </c>
      <c r="G33" s="1">
        <f t="shared" si="10"/>
        <v>0.99993411778952346</v>
      </c>
      <c r="H33" s="1">
        <f t="shared" si="11"/>
        <v>12</v>
      </c>
      <c r="K33" s="1" t="s">
        <v>247</v>
      </c>
    </row>
    <row r="34" spans="2:12">
      <c r="B34" s="1">
        <v>22</v>
      </c>
      <c r="C34" s="1">
        <f t="shared" si="4"/>
        <v>138230.07675795088</v>
      </c>
      <c r="D34" s="1">
        <f t="shared" si="5"/>
        <v>-4.4139959014401198</v>
      </c>
      <c r="E34" s="1">
        <f t="shared" si="6"/>
        <v>-1.2498283541305755</v>
      </c>
      <c r="F34" s="1">
        <f t="shared" si="7"/>
        <v>0.217982229707608</v>
      </c>
      <c r="G34" s="1">
        <f t="shared" si="10"/>
        <v>1.0924412621985611</v>
      </c>
      <c r="H34" s="1">
        <f t="shared" si="11"/>
        <v>12</v>
      </c>
    </row>
    <row r="35" spans="2:12">
      <c r="B35" s="1">
        <v>22.5</v>
      </c>
      <c r="C35" s="1">
        <f t="shared" si="4"/>
        <v>141371.6694115407</v>
      </c>
      <c r="D35" s="1">
        <f t="shared" si="5"/>
        <v>-4.165059785278058</v>
      </c>
      <c r="E35" s="1">
        <f t="shared" si="6"/>
        <v>-1.2194602276180362</v>
      </c>
      <c r="F35" s="1">
        <f t="shared" si="7"/>
        <v>0.23041960157344735</v>
      </c>
      <c r="G35" s="1">
        <f t="shared" si="10"/>
        <v>1.1890065710647422</v>
      </c>
      <c r="H35" s="1">
        <f t="shared" si="11"/>
        <v>12</v>
      </c>
      <c r="K35" s="1" t="s">
        <v>248</v>
      </c>
      <c r="L35" s="1">
        <f ca="1">MATCH(C2,OFFSET(G29,G22,0,661-G22),-1)</f>
        <v>25</v>
      </c>
    </row>
    <row r="36" spans="2:12">
      <c r="B36" s="1">
        <v>23</v>
      </c>
      <c r="C36" s="1">
        <f t="shared" si="4"/>
        <v>144513.26206513049</v>
      </c>
      <c r="D36" s="1">
        <f t="shared" si="5"/>
        <v>-3.9321815052873665</v>
      </c>
      <c r="E36" s="1">
        <f t="shared" si="6"/>
        <v>-1.1903554259324061</v>
      </c>
      <c r="F36" s="1">
        <f t="shared" si="7"/>
        <v>0.24340342020501465</v>
      </c>
      <c r="G36" s="1">
        <f t="shared" si="10"/>
        <v>1.2898145608831895</v>
      </c>
      <c r="H36" s="1">
        <f t="shared" si="11"/>
        <v>12</v>
      </c>
      <c r="K36" s="1" t="s">
        <v>185</v>
      </c>
      <c r="L36" s="1">
        <f ca="1">INDEX(G30:G690,G22+L35,0)</f>
        <v>11.859341784788331</v>
      </c>
    </row>
    <row r="37" spans="2:12">
      <c r="B37" s="1">
        <v>23.5</v>
      </c>
      <c r="C37" s="1">
        <f t="shared" si="4"/>
        <v>147654.85471872028</v>
      </c>
      <c r="D37" s="1">
        <f t="shared" si="5"/>
        <v>-3.7140090833807458</v>
      </c>
      <c r="E37" s="1">
        <f t="shared" si="6"/>
        <v>-1.1624333113187759</v>
      </c>
      <c r="F37" s="1">
        <f t="shared" si="7"/>
        <v>0.25695893107573198</v>
      </c>
      <c r="G37" s="1">
        <f t="shared" si="10"/>
        <v>1.3950612406632636</v>
      </c>
      <c r="H37" s="1">
        <f t="shared" si="11"/>
        <v>12</v>
      </c>
      <c r="K37" s="1" t="s">
        <v>231</v>
      </c>
      <c r="L37" s="1">
        <f ca="1">INDEX(B30:B690,G22+L35,0)</f>
        <v>62.5</v>
      </c>
    </row>
    <row r="38" spans="2:12">
      <c r="B38" s="1">
        <v>24</v>
      </c>
      <c r="C38" s="1">
        <f t="shared" si="4"/>
        <v>150796.44737231007</v>
      </c>
      <c r="D38" s="1">
        <f t="shared" si="5"/>
        <v>-3.5093298894045439</v>
      </c>
      <c r="E38" s="1">
        <f t="shared" si="6"/>
        <v>-1.1356199658351454</v>
      </c>
      <c r="F38" s="1">
        <f t="shared" si="7"/>
        <v>0.27111295111713829</v>
      </c>
      <c r="G38" s="1">
        <f t="shared" si="10"/>
        <v>1.504954820411454</v>
      </c>
      <c r="H38" s="1">
        <f t="shared" si="11"/>
        <v>12</v>
      </c>
    </row>
    <row r="39" spans="2:12">
      <c r="B39" s="1">
        <v>24.5</v>
      </c>
      <c r="C39" s="1">
        <f t="shared" si="4"/>
        <v>153938.04002589986</v>
      </c>
      <c r="D39" s="1">
        <f t="shared" si="5"/>
        <v>-3.3170537547638776</v>
      </c>
      <c r="E39" s="1">
        <f t="shared" si="6"/>
        <v>-1.1098475056572286</v>
      </c>
      <c r="F39" s="1">
        <f t="shared" si="7"/>
        <v>0.28589396412850221</v>
      </c>
      <c r="G39" s="1">
        <f t="shared" si="10"/>
        <v>1.6197164519035323</v>
      </c>
      <c r="H39" s="1">
        <f t="shared" si="11"/>
        <v>12</v>
      </c>
    </row>
    <row r="40" spans="2:12">
      <c r="B40" s="1">
        <v>25</v>
      </c>
      <c r="C40" s="1">
        <f t="shared" si="4"/>
        <v>157079.63267948967</v>
      </c>
      <c r="D40" s="1">
        <f t="shared" si="5"/>
        <v>-3.1361984260752269</v>
      </c>
      <c r="E40" s="1">
        <f t="shared" si="6"/>
        <v>-1.0850534776666829</v>
      </c>
      <c r="F40" s="1">
        <f t="shared" si="7"/>
        <v>0.30133221996622578</v>
      </c>
      <c r="G40" s="1">
        <f t="shared" si="10"/>
        <v>1.7395809988034729</v>
      </c>
      <c r="H40" s="1">
        <f t="shared" si="11"/>
        <v>12</v>
      </c>
    </row>
    <row r="41" spans="2:12">
      <c r="B41" s="1">
        <v>25.5</v>
      </c>
      <c r="C41" s="1">
        <f t="shared" si="4"/>
        <v>160221.22533307943</v>
      </c>
      <c r="D41" s="1">
        <f t="shared" si="5"/>
        <v>-2.9658769954586974</v>
      </c>
      <c r="E41" s="1">
        <f t="shared" si="6"/>
        <v>-1.0611803270289577</v>
      </c>
      <c r="F41" s="1">
        <f t="shared" si="7"/>
        <v>0.31745983693311747</v>
      </c>
      <c r="G41" s="1">
        <f t="shared" si="10"/>
        <v>1.864797831626559</v>
      </c>
      <c r="H41" s="1">
        <f t="shared" si="11"/>
        <v>12</v>
      </c>
    </row>
    <row r="42" spans="2:12">
      <c r="B42" s="1">
        <v>26</v>
      </c>
      <c r="C42" s="1">
        <f t="shared" si="4"/>
        <v>163362.81798666925</v>
      </c>
      <c r="D42" s="1">
        <f t="shared" si="5"/>
        <v>-2.8052870063565338</v>
      </c>
      <c r="E42" s="1">
        <f t="shared" si="6"/>
        <v>-1.0381749262044664</v>
      </c>
      <c r="F42" s="1">
        <f t="shared" si="7"/>
        <v>0.3343109065299783</v>
      </c>
      <c r="G42" s="1">
        <f t="shared" si="10"/>
        <v>1.9956316410437842</v>
      </c>
      <c r="H42" s="1">
        <f t="shared" si="11"/>
        <v>12</v>
      </c>
    </row>
    <row r="43" spans="2:12">
      <c r="B43" s="1">
        <v>26.5</v>
      </c>
      <c r="C43" s="1">
        <f t="shared" si="4"/>
        <v>166504.41064025904</v>
      </c>
      <c r="D43" s="1">
        <f t="shared" si="5"/>
        <v>-2.6537009844030148</v>
      </c>
      <c r="E43" s="1">
        <f t="shared" si="6"/>
        <v>-1.0159881572792526</v>
      </c>
      <c r="F43" s="1">
        <f t="shared" si="7"/>
        <v>0.35192159940372536</v>
      </c>
      <c r="G43" s="1">
        <f t="shared" si="10"/>
        <v>2.1323632604763172</v>
      </c>
      <c r="H43" s="1">
        <f t="shared" si="11"/>
        <v>12</v>
      </c>
    </row>
    <row r="44" spans="2:12">
      <c r="B44" s="1">
        <v>27</v>
      </c>
      <c r="C44" s="1">
        <f t="shared" si="4"/>
        <v>169646.00329384883</v>
      </c>
      <c r="D44" s="1">
        <f t="shared" si="5"/>
        <v>-2.510458184220874</v>
      </c>
      <c r="E44" s="1">
        <f t="shared" si="6"/>
        <v>-0.9945745407033566</v>
      </c>
      <c r="F44" s="1">
        <f t="shared" si="7"/>
        <v>0.3703302709104806</v>
      </c>
      <c r="G44" s="1">
        <f t="shared" si="10"/>
        <v>2.2752904857005123</v>
      </c>
      <c r="H44" s="1">
        <f t="shared" si="11"/>
        <v>12</v>
      </c>
    </row>
    <row r="45" spans="2:12">
      <c r="B45" s="1">
        <v>27.5</v>
      </c>
      <c r="C45" s="1">
        <f t="shared" si="4"/>
        <v>172787.59594743862</v>
      </c>
      <c r="D45" s="1">
        <f t="shared" si="5"/>
        <v>-2.3749573769216759</v>
      </c>
      <c r="E45" s="1">
        <f t="shared" si="6"/>
        <v>-0.97389190453045171</v>
      </c>
      <c r="F45" s="1">
        <f t="shared" si="7"/>
        <v>0.38957756418787898</v>
      </c>
      <c r="G45" s="1">
        <f t="shared" si="10"/>
        <v>2.4247288751141842</v>
      </c>
      <c r="H45" s="1">
        <f t="shared" si="11"/>
        <v>12</v>
      </c>
    </row>
    <row r="46" spans="2:12">
      <c r="B46" s="1">
        <v>28</v>
      </c>
      <c r="C46" s="1">
        <f t="shared" si="4"/>
        <v>175929.18860102841</v>
      </c>
      <c r="D46" s="1">
        <f t="shared" si="5"/>
        <v>-2.2466505309910936</v>
      </c>
      <c r="E46" s="1">
        <f t="shared" si="6"/>
        <v>-0.95390108909609217</v>
      </c>
      <c r="F46" s="1">
        <f t="shared" si="7"/>
        <v>0.40970650797314678</v>
      </c>
      <c r="G46" s="1">
        <f t="shared" si="10"/>
        <v>2.5810125092083882</v>
      </c>
      <c r="H46" s="1">
        <f t="shared" si="11"/>
        <v>12</v>
      </c>
    </row>
    <row r="47" spans="2:12">
      <c r="B47" s="1">
        <v>28.5</v>
      </c>
      <c r="C47" s="1">
        <f t="shared" si="4"/>
        <v>179070.7812546182</v>
      </c>
      <c r="D47" s="1">
        <f t="shared" si="5"/>
        <v>-2.1250372622924192</v>
      </c>
      <c r="E47" s="1">
        <f t="shared" si="6"/>
        <v>-0.93456568278245977</v>
      </c>
      <c r="F47" s="1">
        <f t="shared" si="7"/>
        <v>0.4307626055818215</v>
      </c>
      <c r="G47" s="1">
        <f t="shared" si="10"/>
        <v>2.744494681409317</v>
      </c>
      <c r="H47" s="1">
        <f t="shared" si="11"/>
        <v>12</v>
      </c>
    </row>
    <row r="48" spans="2:12">
      <c r="B48" s="1">
        <v>29</v>
      </c>
      <c r="C48" s="1">
        <f t="shared" si="4"/>
        <v>182212.37390820801</v>
      </c>
      <c r="D48" s="1">
        <f t="shared" si="5"/>
        <v>-2.009659948034503</v>
      </c>
      <c r="E48" s="1">
        <f t="shared" si="6"/>
        <v>-0.91585178511779253</v>
      </c>
      <c r="F48" s="1">
        <f t="shared" si="7"/>
        <v>0.45279391043995282</v>
      </c>
      <c r="G48" s="1">
        <f t="shared" si="10"/>
        <v>2.9155484845197437</v>
      </c>
      <c r="H48" s="1">
        <f t="shared" si="11"/>
        <v>12</v>
      </c>
    </row>
    <row r="49" spans="2:8">
      <c r="B49" s="1">
        <v>29.5</v>
      </c>
      <c r="C49" s="1">
        <f t="shared" si="4"/>
        <v>185353.9665617978</v>
      </c>
      <c r="D49" s="1">
        <f t="shared" si="5"/>
        <v>-1.9000994154519009</v>
      </c>
      <c r="E49" s="1">
        <f t="shared" si="6"/>
        <v>-0.89772779396739777</v>
      </c>
      <c r="F49" s="1">
        <f t="shared" si="7"/>
        <v>0.47585108229704237</v>
      </c>
      <c r="G49" s="1">
        <f t="shared" si="10"/>
        <v>3.0945672471633108</v>
      </c>
      <c r="H49" s="1">
        <f t="shared" si="11"/>
        <v>12</v>
      </c>
    </row>
    <row r="50" spans="2:8">
      <c r="B50" s="1">
        <v>30</v>
      </c>
      <c r="C50" s="1">
        <f t="shared" si="4"/>
        <v>188495.55921538756</v>
      </c>
      <c r="D50" s="1">
        <f t="shared" si="5"/>
        <v>-1.7959711292189091</v>
      </c>
      <c r="E50" s="1">
        <f t="shared" si="6"/>
        <v>-0.88016421400556166</v>
      </c>
      <c r="F50" s="1">
        <f t="shared" si="7"/>
        <v>0.49998741668729324</v>
      </c>
      <c r="G50" s="1">
        <f t="shared" si="10"/>
        <v>3.281964762525349</v>
      </c>
      <c r="H50" s="1">
        <f t="shared" si="11"/>
        <v>12</v>
      </c>
    </row>
    <row r="51" spans="2:8">
      <c r="B51" s="1">
        <v>30.5</v>
      </c>
      <c r="C51" s="1">
        <f t="shared" si="4"/>
        <v>191637.15186897738</v>
      </c>
      <c r="D51" s="1">
        <f t="shared" si="5"/>
        <v>-1.696921812735305</v>
      </c>
      <c r="E51" s="1">
        <f t="shared" si="6"/>
        <v>-0.86313348402628909</v>
      </c>
      <c r="F51" s="1">
        <f t="shared" si="7"/>
        <v>0.52525883829458986</v>
      </c>
      <c r="G51" s="1">
        <f t="shared" si="10"/>
        <v>3.4781752368377519</v>
      </c>
      <c r="H51" s="1">
        <f t="shared" si="11"/>
        <v>12</v>
      </c>
    </row>
    <row r="52" spans="2:8">
      <c r="B52" s="1">
        <v>31</v>
      </c>
      <c r="C52" s="1">
        <f t="shared" si="4"/>
        <v>194778.74452256717</v>
      </c>
      <c r="D52" s="1">
        <f t="shared" si="5"/>
        <v>-1.6026264477596435</v>
      </c>
      <c r="E52" s="1">
        <f t="shared" si="6"/>
        <v>-0.84660982096590831</v>
      </c>
      <c r="F52" s="1">
        <f t="shared" si="7"/>
        <v>0.55172384654621698</v>
      </c>
      <c r="G52" s="1">
        <f t="shared" si="10"/>
        <v>3.6836528669618187</v>
      </c>
      <c r="H52" s="1">
        <f t="shared" si="11"/>
        <v>12</v>
      </c>
    </row>
    <row r="53" spans="2:8">
      <c r="B53" s="1">
        <v>31.5</v>
      </c>
      <c r="C53" s="1">
        <f t="shared" si="4"/>
        <v>197920.33717615699</v>
      </c>
      <c r="D53" s="1">
        <f t="shared" si="5"/>
        <v>-1.5127856047337032</v>
      </c>
      <c r="E53" s="1">
        <f t="shared" si="6"/>
        <v>-0.830569078780662</v>
      </c>
      <c r="F53" s="1">
        <f t="shared" si="7"/>
        <v>0.57944339893955565</v>
      </c>
      <c r="G53" s="1">
        <f t="shared" si="10"/>
        <v>3.8988709345221388</v>
      </c>
      <c r="H53" s="1">
        <f t="shared" si="11"/>
        <v>12</v>
      </c>
    </row>
    <row r="54" spans="2:8">
      <c r="B54" s="1">
        <v>32</v>
      </c>
      <c r="C54" s="1">
        <f t="shared" si="4"/>
        <v>201061.92982974675</v>
      </c>
      <c r="D54" s="1">
        <f t="shared" si="5"/>
        <v>-1.4271230627900562</v>
      </c>
      <c r="E54" s="1">
        <f t="shared" si="6"/>
        <v>-0.81498862055452881</v>
      </c>
      <c r="F54" s="1">
        <f t="shared" si="7"/>
        <v>0.60848071421925787</v>
      </c>
      <c r="G54" s="1">
        <f t="shared" si="10"/>
        <v>4.1243202777495958</v>
      </c>
      <c r="H54" s="1">
        <f t="shared" si="11"/>
        <v>12</v>
      </c>
    </row>
    <row r="55" spans="2:8">
      <c r="B55" s="1">
        <v>32.5</v>
      </c>
      <c r="C55" s="1">
        <f t="shared" si="4"/>
        <v>204203.52248333654</v>
      </c>
      <c r="D55" s="1">
        <f t="shared" si="5"/>
        <v>-1.3453836840681821</v>
      </c>
      <c r="E55" s="1">
        <f t="shared" si="6"/>
        <v>-0.79984720241247231</v>
      </c>
      <c r="F55" s="1">
        <f t="shared" si="7"/>
        <v>0.63890097349605435</v>
      </c>
      <c r="G55" s="1">
        <f t="shared" si="10"/>
        <v>4.360506970930448</v>
      </c>
      <c r="H55" s="1">
        <f t="shared" si="11"/>
        <v>12</v>
      </c>
    </row>
    <row r="56" spans="2:8">
      <c r="B56" s="1">
        <v>33</v>
      </c>
      <c r="C56" s="1">
        <f t="shared" si="4"/>
        <v>207345.11513692635</v>
      </c>
      <c r="D56" s="1">
        <f t="shared" si="5"/>
        <v>-1.2673315117511632</v>
      </c>
      <c r="E56" s="1">
        <f t="shared" si="6"/>
        <v>-0.7851248679870344</v>
      </c>
      <c r="F56" s="1">
        <f t="shared" si="7"/>
        <v>0.67077089266947243</v>
      </c>
      <c r="G56" s="1">
        <f t="shared" si="10"/>
        <v>4.6079490046429026</v>
      </c>
      <c r="H56" s="1">
        <f t="shared" si="11"/>
        <v>12</v>
      </c>
    </row>
    <row r="57" spans="2:8">
      <c r="B57" s="1">
        <v>33.5</v>
      </c>
      <c r="C57" s="1">
        <f t="shared" si="4"/>
        <v>210486.70779051614</v>
      </c>
      <c r="D57" s="1">
        <f t="shared" si="5"/>
        <v>-1.1927480653125571</v>
      </c>
      <c r="E57" s="1">
        <f t="shared" si="6"/>
        <v>-0.77080285233568047</v>
      </c>
      <c r="F57" s="1">
        <f t="shared" si="7"/>
        <v>0.70415813404788585</v>
      </c>
      <c r="G57" s="1">
        <f t="shared" si="10"/>
        <v>4.867171717501674</v>
      </c>
      <c r="H57" s="1">
        <f t="shared" si="11"/>
        <v>12</v>
      </c>
    </row>
    <row r="58" spans="2:8">
      <c r="B58" s="1">
        <v>34</v>
      </c>
      <c r="C58" s="1">
        <f t="shared" si="4"/>
        <v>213628.30044410596</v>
      </c>
      <c r="D58" s="1">
        <f t="shared" si="5"/>
        <v>-1.1214308099455161</v>
      </c>
      <c r="E58" s="1">
        <f t="shared" si="6"/>
        <v>-0.75686349433602373</v>
      </c>
      <c r="F58" s="1">
        <f t="shared" si="7"/>
        <v>0.73913051886046466</v>
      </c>
      <c r="G58" s="1">
        <f t="shared" si="10"/>
        <v>5.1387016820023943</v>
      </c>
      <c r="H58" s="1">
        <f t="shared" si="11"/>
        <v>12</v>
      </c>
    </row>
    <row r="59" spans="2:8">
      <c r="B59" s="1">
        <v>34.5</v>
      </c>
      <c r="C59" s="1">
        <f t="shared" si="4"/>
        <v>216769.89309769572</v>
      </c>
      <c r="D59" s="1">
        <f t="shared" si="5"/>
        <v>-1.0531917801277189</v>
      </c>
      <c r="E59" s="1">
        <f t="shared" si="6"/>
        <v>-0.74329015669886056</v>
      </c>
      <c r="F59" s="1">
        <f t="shared" si="7"/>
        <v>0.77575499551713012</v>
      </c>
      <c r="G59" s="1">
        <f t="shared" si="10"/>
        <v>5.4230586939630134</v>
      </c>
      <c r="H59" s="1">
        <f t="shared" si="11"/>
        <v>12</v>
      </c>
    </row>
    <row r="60" spans="2:8">
      <c r="B60" s="1">
        <v>35</v>
      </c>
      <c r="C60" s="1">
        <f t="shared" si="4"/>
        <v>219911.48575128551</v>
      </c>
      <c r="D60" s="1">
        <f t="shared" si="5"/>
        <v>-0.98785633983429966</v>
      </c>
      <c r="E60" s="1">
        <f t="shared" si="6"/>
        <v>-0.73006715283722667</v>
      </c>
      <c r="F60" s="1">
        <f t="shared" si="7"/>
        <v>0.81409631121222292</v>
      </c>
      <c r="G60" s="1">
        <f t="shared" si="10"/>
        <v>5.7207454586887314</v>
      </c>
      <c r="H60" s="1">
        <f t="shared" si="11"/>
        <v>12</v>
      </c>
    </row>
    <row r="61" spans="2:8">
      <c r="B61" s="1">
        <v>35.5</v>
      </c>
      <c r="C61" s="1">
        <f t="shared" si="4"/>
        <v>223053.07840487533</v>
      </c>
      <c r="D61" s="1">
        <f t="shared" si="5"/>
        <v>-0.92526206411189627</v>
      </c>
      <c r="E61" s="1">
        <f t="shared" si="6"/>
        <v>-0.71717967991553622</v>
      </c>
      <c r="F61" s="1">
        <f t="shared" si="7"/>
        <v>0.85421532719500104</v>
      </c>
      <c r="G61" s="1">
        <f t="shared" si="10"/>
        <v>6.0322345105216915</v>
      </c>
      <c r="H61" s="1">
        <f t="shared" si="11"/>
        <v>12</v>
      </c>
    </row>
    <row r="62" spans="2:8">
      <c r="B62" s="1">
        <v>36</v>
      </c>
      <c r="C62" s="1">
        <f t="shared" si="4"/>
        <v>226194.67105846512</v>
      </c>
      <c r="D62" s="1">
        <f t="shared" si="5"/>
        <v>-0.86525772862424155</v>
      </c>
      <c r="E62" s="1">
        <f t="shared" si="6"/>
        <v>-0.70461375747795862</v>
      </c>
      <c r="F62" s="1">
        <f t="shared" si="7"/>
        <v>0.89616691143354632</v>
      </c>
      <c r="G62" s="1">
        <f t="shared" si="10"/>
        <v>6.3579518512202897</v>
      </c>
      <c r="H62" s="1">
        <f t="shared" si="11"/>
        <v>12</v>
      </c>
    </row>
    <row r="63" spans="2:8">
      <c r="B63" s="1">
        <v>36.5</v>
      </c>
      <c r="C63" s="1">
        <f t="shared" ref="C63:C93" si="12">2*PI()*B63*1000</f>
        <v>229336.26371205488</v>
      </c>
      <c r="D63" s="1">
        <f t="shared" ref="D63:D93" si="13">1+$E$15/$E$14*(1-$C$20^2/C63^2)</f>
        <v>-0.80770239541904143</v>
      </c>
      <c r="E63" s="1">
        <f t="shared" ref="E63:E93" si="14">$C$21*(C63/$C$20-$C$20/C63)</f>
        <v>-0.69235617112103676</v>
      </c>
      <c r="F63" s="1">
        <f t="shared" ref="F63:F93" si="15">(D63^2+E63^2)^0.5/(D63^2+E63^2)</f>
        <v>0.93999733755411163</v>
      </c>
      <c r="G63" s="1">
        <f t="shared" si="10"/>
        <v>6.6982567549993393</v>
      </c>
      <c r="H63" s="1">
        <f t="shared" si="11"/>
        <v>12</v>
      </c>
    </row>
    <row r="64" spans="2:8">
      <c r="B64" s="1">
        <v>37</v>
      </c>
      <c r="C64" s="1">
        <f t="shared" si="12"/>
        <v>232477.85636564469</v>
      </c>
      <c r="D64" s="1">
        <f t="shared" si="13"/>
        <v>-0.75246458458511123</v>
      </c>
      <c r="E64" s="1">
        <f t="shared" si="14"/>
        <v>-0.68039442073339296</v>
      </c>
      <c r="F64" s="1">
        <f t="shared" si="15"/>
        <v>0.98574111743950188</v>
      </c>
      <c r="G64" s="1">
        <f t="shared" ref="G64:G94" si="16">F64*$C$23/$C$13-$C$3</f>
        <v>7.0534171764282281</v>
      </c>
      <c r="H64" s="1">
        <f t="shared" ref="H64:H94" si="17">$C$2</f>
        <v>12</v>
      </c>
    </row>
    <row r="65" spans="2:8">
      <c r="B65" s="1">
        <v>37.5</v>
      </c>
      <c r="C65" s="1">
        <f t="shared" si="12"/>
        <v>235619.44901923448</v>
      </c>
      <c r="D65" s="1">
        <f t="shared" si="13"/>
        <v>-0.69942152270010105</v>
      </c>
      <c r="E65" s="1">
        <f t="shared" si="14"/>
        <v>-0.66871667287625591</v>
      </c>
      <c r="F65" s="1">
        <f t="shared" si="15"/>
        <v>1.0334171989704057</v>
      </c>
      <c r="G65" s="1">
        <f t="shared" si="16"/>
        <v>7.4235802292196293</v>
      </c>
      <c r="H65" s="1">
        <f t="shared" si="17"/>
        <v>12</v>
      </c>
    </row>
    <row r="66" spans="2:8">
      <c r="B66" s="1">
        <v>38</v>
      </c>
      <c r="C66" s="1">
        <f t="shared" si="12"/>
        <v>238761.04167282427</v>
      </c>
      <c r="D66" s="1">
        <f t="shared" si="13"/>
        <v>-0.6484584600394856</v>
      </c>
      <c r="E66" s="1">
        <f t="shared" si="14"/>
        <v>-0.6573117169234215</v>
      </c>
      <c r="F66" s="1">
        <f t="shared" si="15"/>
        <v>1.0830244731302585</v>
      </c>
      <c r="G66" s="1">
        <f t="shared" si="16"/>
        <v>7.8087373028303908</v>
      </c>
      <c r="H66" s="1">
        <f t="shared" si="17"/>
        <v>12</v>
      </c>
    </row>
    <row r="67" spans="2:8">
      <c r="B67" s="1">
        <v>38.5</v>
      </c>
      <c r="C67" s="1">
        <f t="shared" si="12"/>
        <v>241902.63432641406</v>
      </c>
      <c r="D67" s="1">
        <f t="shared" si="13"/>
        <v>-0.59946804944983456</v>
      </c>
      <c r="E67" s="1">
        <f t="shared" si="14"/>
        <v>-0.64616892461887809</v>
      </c>
      <c r="F67" s="1">
        <f t="shared" si="15"/>
        <v>1.1345365599543504</v>
      </c>
      <c r="G67" s="1">
        <f t="shared" si="16"/>
        <v>8.2086835799190752</v>
      </c>
      <c r="H67" s="1">
        <f t="shared" si="17"/>
        <v>12</v>
      </c>
    </row>
    <row r="68" spans="2:8">
      <c r="B68" s="1">
        <v>39</v>
      </c>
      <c r="C68" s="1">
        <f t="shared" si="12"/>
        <v>245044.22698000385</v>
      </c>
      <c r="D68" s="1">
        <f t="shared" si="13"/>
        <v>-0.55234978060290429</v>
      </c>
      <c r="E68" s="1">
        <f t="shared" si="14"/>
        <v>-0.63527821274538343</v>
      </c>
      <c r="F68" s="1">
        <f t="shared" si="15"/>
        <v>1.1878958852489538</v>
      </c>
      <c r="G68" s="1">
        <f t="shared" si="16"/>
        <v>8.6229720472533007</v>
      </c>
      <c r="H68" s="1">
        <f t="shared" si="17"/>
        <v>12</v>
      </c>
    </row>
    <row r="69" spans="2:8">
      <c r="B69" s="1">
        <v>39.5</v>
      </c>
      <c r="C69" s="1">
        <f t="shared" si="12"/>
        <v>248185.81963359367</v>
      </c>
      <c r="D69" s="1">
        <f t="shared" si="13"/>
        <v>-0.50700946405833491</v>
      </c>
      <c r="E69" s="1">
        <f t="shared" si="14"/>
        <v>-0.62463000862834073</v>
      </c>
      <c r="F69" s="1">
        <f t="shared" si="15"/>
        <v>1.243007124737642</v>
      </c>
      <c r="G69" s="1">
        <f t="shared" si="16"/>
        <v>9.0508625952428066</v>
      </c>
      <c r="H69" s="1">
        <f t="shared" si="17"/>
        <v>12</v>
      </c>
    </row>
    <row r="70" spans="2:8">
      <c r="B70" s="1">
        <v>40</v>
      </c>
      <c r="C70" s="1">
        <f t="shared" si="12"/>
        <v>251327.41228718346</v>
      </c>
      <c r="D70" s="1">
        <f t="shared" si="13"/>
        <v>-0.46335876018563571</v>
      </c>
      <c r="E70" s="1">
        <f t="shared" si="14"/>
        <v>-0.61421521822688352</v>
      </c>
      <c r="F70" s="1">
        <f t="shared" si="15"/>
        <v>1.2997301840998863</v>
      </c>
      <c r="G70" s="1">
        <f t="shared" si="16"/>
        <v>9.4912675140821605</v>
      </c>
      <c r="H70" s="1">
        <f t="shared" si="17"/>
        <v>12</v>
      </c>
    </row>
    <row r="71" spans="2:8">
      <c r="B71" s="1">
        <v>40.5</v>
      </c>
      <c r="C71" s="1">
        <f t="shared" si="12"/>
        <v>254469.00494077324</v>
      </c>
      <c r="D71" s="1">
        <f t="shared" si="13"/>
        <v>-0.42131474854261053</v>
      </c>
      <c r="E71" s="1">
        <f t="shared" si="14"/>
        <v>-0.60402519658858211</v>
      </c>
      <c r="F71" s="1">
        <f t="shared" si="15"/>
        <v>1.3578730053832144</v>
      </c>
      <c r="G71" s="1">
        <f t="shared" si="16"/>
        <v>9.9426956418361296</v>
      </c>
      <c r="H71" s="1">
        <f t="shared" si="17"/>
        <v>12</v>
      </c>
    </row>
    <row r="72" spans="2:8">
      <c r="B72" s="1">
        <v>41</v>
      </c>
      <c r="C72" s="1">
        <f t="shared" si="12"/>
        <v>257610.597594363</v>
      </c>
      <c r="D72" s="1">
        <f t="shared" si="13"/>
        <v>-0.38079953378763709</v>
      </c>
      <c r="E72" s="1">
        <f t="shared" si="14"/>
        <v>-0.59405172046600452</v>
      </c>
      <c r="F72" s="1">
        <f t="shared" si="15"/>
        <v>1.4171846418804768</v>
      </c>
      <c r="G72" s="1">
        <f t="shared" si="16"/>
        <v>10.403198596921673</v>
      </c>
      <c r="H72" s="1">
        <f t="shared" si="17"/>
        <v>12</v>
      </c>
    </row>
    <row r="73" spans="2:8">
      <c r="B73" s="1">
        <v>41.5</v>
      </c>
      <c r="C73" s="1">
        <f t="shared" si="12"/>
        <v>260752.19024795285</v>
      </c>
      <c r="D73" s="1">
        <f t="shared" si="13"/>
        <v>-0.34173988462593519</v>
      </c>
      <c r="E73" s="1">
        <f t="shared" si="14"/>
        <v>-0.58428696291279858</v>
      </c>
      <c r="F73" s="1">
        <f t="shared" si="15"/>
        <v>1.477349217579659</v>
      </c>
      <c r="G73" s="1">
        <f t="shared" si="16"/>
        <v>10.870323878521683</v>
      </c>
      <c r="H73" s="1">
        <f t="shared" si="17"/>
        <v>12</v>
      </c>
    </row>
    <row r="74" spans="2:8">
      <c r="B74" s="1">
        <v>42</v>
      </c>
      <c r="C74" s="1">
        <f t="shared" si="12"/>
        <v>263893.78290154261</v>
      </c>
      <c r="D74" s="1">
        <f t="shared" si="13"/>
        <v>-0.3040669026627083</v>
      </c>
      <c r="E74" s="1">
        <f t="shared" si="14"/>
        <v>-0.57472346969434451</v>
      </c>
      <c r="F74" s="1">
        <f t="shared" si="15"/>
        <v>1.537981566696303</v>
      </c>
      <c r="G74" s="1">
        <f t="shared" si="16"/>
        <v>11.341081011370001</v>
      </c>
      <c r="H74" s="1">
        <f t="shared" si="17"/>
        <v>12</v>
      </c>
    </row>
    <row r="75" spans="2:8">
      <c r="B75" s="1">
        <v>42.5</v>
      </c>
      <c r="C75" s="1">
        <f t="shared" si="12"/>
        <v>267035.3755551324</v>
      </c>
      <c r="D75" s="1">
        <f t="shared" si="13"/>
        <v>-0.26771571836513064</v>
      </c>
      <c r="E75" s="1">
        <f t="shared" si="14"/>
        <v>-0.56535413736353335</v>
      </c>
      <c r="F75" s="1">
        <f t="shared" si="15"/>
        <v>1.5986255038936192</v>
      </c>
      <c r="G75" s="1">
        <f t="shared" si="16"/>
        <v>11.811928115524262</v>
      </c>
      <c r="H75" s="1">
        <f t="shared" si="17"/>
        <v>12</v>
      </c>
    </row>
    <row r="76" spans="2:8">
      <c r="B76" s="1">
        <v>43</v>
      </c>
      <c r="C76" s="1">
        <f t="shared" si="12"/>
        <v>270176.96820872219</v>
      </c>
      <c r="D76" s="1">
        <f t="shared" si="13"/>
        <v>-0.23262521162629413</v>
      </c>
      <c r="E76" s="1">
        <f t="shared" si="14"/>
        <v>-0.55617219286614461</v>
      </c>
      <c r="F76" s="1">
        <f t="shared" si="15"/>
        <v>1.6587557632915759</v>
      </c>
      <c r="G76" s="1">
        <f t="shared" si="16"/>
        <v>12.278786961074703</v>
      </c>
      <c r="H76" s="1">
        <f t="shared" si="17"/>
        <v>12</v>
      </c>
    </row>
    <row r="77" spans="2:8">
      <c r="B77" s="1">
        <v>43.5</v>
      </c>
      <c r="C77" s="1">
        <f t="shared" si="12"/>
        <v>273318.56086231198</v>
      </c>
      <c r="D77" s="1">
        <f t="shared" si="13"/>
        <v>-0.19873775468200172</v>
      </c>
      <c r="E77" s="1">
        <f t="shared" si="14"/>
        <v>-0.54717117455275033</v>
      </c>
      <c r="F77" s="1">
        <f t="shared" si="15"/>
        <v>1.7177846104951766</v>
      </c>
      <c r="G77" s="1">
        <f t="shared" si="16"/>
        <v>12.737094304757687</v>
      </c>
      <c r="H77" s="1">
        <f t="shared" si="17"/>
        <v>12</v>
      </c>
    </row>
    <row r="78" spans="2:8">
      <c r="B78" s="1">
        <v>44</v>
      </c>
      <c r="C78" s="1">
        <f t="shared" si="12"/>
        <v>276460.15351590177</v>
      </c>
      <c r="D78" s="1">
        <f t="shared" si="13"/>
        <v>-0.16599897536002994</v>
      </c>
      <c r="E78" s="1">
        <f t="shared" si="14"/>
        <v>-0.53834491448525956</v>
      </c>
      <c r="F78" s="1">
        <f t="shared" si="15"/>
        <v>1.7750739216962215</v>
      </c>
      <c r="G78" s="1">
        <f t="shared" si="16"/>
        <v>13.181895673610731</v>
      </c>
      <c r="H78" s="1">
        <f t="shared" si="17"/>
        <v>12</v>
      </c>
    </row>
    <row r="79" spans="2:8">
      <c r="B79" s="1">
        <v>44.5</v>
      </c>
      <c r="C79" s="1">
        <f t="shared" si="12"/>
        <v>279601.74616949161</v>
      </c>
      <c r="D79" s="1">
        <f t="shared" si="13"/>
        <v>-0.13435753884459856</v>
      </c>
      <c r="E79" s="1">
        <f t="shared" si="14"/>
        <v>-0.52968752193628221</v>
      </c>
      <c r="F79" s="1">
        <f t="shared" si="15"/>
        <v>1.8299530977906782</v>
      </c>
      <c r="G79" s="1">
        <f t="shared" si="16"/>
        <v>13.607984452417629</v>
      </c>
      <c r="H79" s="1">
        <f t="shared" si="17"/>
        <v>12</v>
      </c>
    </row>
    <row r="80" spans="2:8">
      <c r="B80" s="1">
        <v>45</v>
      </c>
      <c r="C80" s="1">
        <f t="shared" si="12"/>
        <v>282743.3388230814</v>
      </c>
      <c r="D80" s="1">
        <f t="shared" si="13"/>
        <v>-0.10376494631951449</v>
      </c>
      <c r="E80" s="1">
        <f t="shared" si="14"/>
        <v>-0.52119336798853488</v>
      </c>
      <c r="F80" s="1">
        <f t="shared" si="15"/>
        <v>1.8817425368043832</v>
      </c>
      <c r="G80" s="1">
        <f t="shared" si="16"/>
        <v>14.010084126553823</v>
      </c>
      <c r="H80" s="1">
        <f t="shared" si="17"/>
        <v>12</v>
      </c>
    </row>
    <row r="81" spans="2:8">
      <c r="B81" s="1">
        <v>45.5</v>
      </c>
      <c r="C81" s="1">
        <f t="shared" si="12"/>
        <v>285884.93147667119</v>
      </c>
      <c r="D81" s="1">
        <f t="shared" si="13"/>
        <v>-7.4175349014378611E-2</v>
      </c>
      <c r="E81" s="1">
        <f t="shared" si="14"/>
        <v>-0.51285707114966883</v>
      </c>
      <c r="F81" s="1">
        <f t="shared" si="15"/>
        <v>1.92978157992106</v>
      </c>
      <c r="G81" s="1">
        <f t="shared" si="16"/>
        <v>14.383065258439006</v>
      </c>
      <c r="H81" s="1">
        <f t="shared" si="17"/>
        <v>12</v>
      </c>
    </row>
    <row r="82" spans="2:8">
      <c r="B82" s="1">
        <v>46</v>
      </c>
      <c r="C82" s="1">
        <f t="shared" si="12"/>
        <v>289026.52413026098</v>
      </c>
      <c r="D82" s="1">
        <f t="shared" si="13"/>
        <v>-4.5545376321841635E-2</v>
      </c>
      <c r="E82" s="1">
        <f t="shared" si="14"/>
        <v>-0.50467348390526456</v>
      </c>
      <c r="F82" s="1">
        <f t="shared" si="15"/>
        <v>1.973458997605988</v>
      </c>
      <c r="G82" s="1">
        <f t="shared" si="16"/>
        <v>14.722182185609666</v>
      </c>
      <c r="H82" s="1">
        <f t="shared" si="17"/>
        <v>12</v>
      </c>
    </row>
    <row r="83" spans="2:8">
      <c r="B83" s="1">
        <v>46.5</v>
      </c>
      <c r="C83" s="1">
        <f t="shared" si="12"/>
        <v>292168.11678385071</v>
      </c>
      <c r="D83" s="1">
        <f t="shared" si="13"/>
        <v>-1.7833976782064331E-2</v>
      </c>
      <c r="E83" s="1">
        <f t="shared" si="14"/>
        <v>-0.49663768013937148</v>
      </c>
      <c r="F83" s="1">
        <f t="shared" si="15"/>
        <v>2.0122433701658293</v>
      </c>
      <c r="G83" s="1">
        <f t="shared" si="16"/>
        <v>15.023308899180787</v>
      </c>
      <c r="H83" s="1">
        <f t="shared" si="17"/>
        <v>12</v>
      </c>
    </row>
    <row r="84" spans="2:8">
      <c r="B84" s="1">
        <v>47</v>
      </c>
      <c r="C84" s="1">
        <f t="shared" si="12"/>
        <v>295309.70943744056</v>
      </c>
      <c r="D84" s="1">
        <f t="shared" si="13"/>
        <v>8.9977291548135607E-3</v>
      </c>
      <c r="E84" s="1">
        <f t="shared" si="14"/>
        <v>-0.48874494335799429</v>
      </c>
      <c r="F84" s="1">
        <f t="shared" si="15"/>
        <v>2.045710334314895</v>
      </c>
      <c r="G84" s="1">
        <f t="shared" si="16"/>
        <v>15.28315058959002</v>
      </c>
      <c r="H84" s="1">
        <f t="shared" si="17"/>
        <v>12</v>
      </c>
    </row>
    <row r="85" spans="2:8">
      <c r="B85" s="1">
        <v>47.5</v>
      </c>
      <c r="C85" s="1">
        <f t="shared" si="12"/>
        <v>298451.30209103035</v>
      </c>
      <c r="D85" s="1">
        <f t="shared" si="13"/>
        <v>3.4986585574729112E-2</v>
      </c>
      <c r="E85" s="1">
        <f t="shared" si="14"/>
        <v>-0.48099075565635907</v>
      </c>
      <c r="F85" s="1">
        <f t="shared" si="15"/>
        <v>2.0735637621922445</v>
      </c>
      <c r="G85" s="1">
        <f t="shared" si="16"/>
        <v>15.499408083132179</v>
      </c>
      <c r="H85" s="1">
        <f t="shared" si="17"/>
        <v>12</v>
      </c>
    </row>
    <row r="86" spans="2:8">
      <c r="B86" s="1">
        <v>48</v>
      </c>
      <c r="C86" s="1">
        <f t="shared" si="12"/>
        <v>301592.89474462013</v>
      </c>
      <c r="D86" s="1">
        <f t="shared" si="13"/>
        <v>6.0167527648864016E-2</v>
      </c>
      <c r="E86" s="1">
        <f t="shared" si="14"/>
        <v>-0.47337078737572369</v>
      </c>
      <c r="F86" s="1">
        <f t="shared" si="15"/>
        <v>2.0956485563490892</v>
      </c>
      <c r="G86" s="1">
        <f t="shared" si="16"/>
        <v>15.670877183839798</v>
      </c>
      <c r="H86" s="1">
        <f t="shared" si="17"/>
        <v>12</v>
      </c>
    </row>
    <row r="87" spans="2:8">
      <c r="B87" s="1">
        <v>48.5</v>
      </c>
      <c r="C87" s="1">
        <f t="shared" si="12"/>
        <v>304734.48739820992</v>
      </c>
      <c r="D87" s="1">
        <f t="shared" si="13"/>
        <v>8.4573699097877597E-2</v>
      </c>
      <c r="E87" s="1">
        <f t="shared" si="14"/>
        <v>-0.46588088739997496</v>
      </c>
      <c r="F87" s="1">
        <f t="shared" si="15"/>
        <v>2.1119537927634062</v>
      </c>
      <c r="G87" s="1">
        <f t="shared" si="16"/>
        <v>15.797473076241248</v>
      </c>
      <c r="H87" s="1">
        <f t="shared" si="17"/>
        <v>12</v>
      </c>
    </row>
    <row r="88" spans="2:8">
      <c r="B88" s="1">
        <v>49</v>
      </c>
      <c r="C88" s="1">
        <f t="shared" si="12"/>
        <v>307876.08005179971</v>
      </c>
      <c r="D88" s="1">
        <f t="shared" si="13"/>
        <v>0.10823656130903059</v>
      </c>
      <c r="E88" s="1">
        <f t="shared" si="14"/>
        <v>-0.45851707404631026</v>
      </c>
      <c r="F88" s="1">
        <f t="shared" si="15"/>
        <v>2.1226062133187225</v>
      </c>
      <c r="G88" s="1">
        <f t="shared" si="16"/>
        <v>15.880179800153067</v>
      </c>
      <c r="H88" s="1">
        <f t="shared" si="17"/>
        <v>12</v>
      </c>
    </row>
    <row r="89" spans="2:8">
      <c r="B89" s="1">
        <v>49.5</v>
      </c>
      <c r="C89" s="1">
        <f t="shared" si="12"/>
        <v>311017.67270538956</v>
      </c>
      <c r="D89" s="1">
        <f t="shared" si="13"/>
        <v>0.13118599477726089</v>
      </c>
      <c r="E89" s="1">
        <f t="shared" si="14"/>
        <v>-0.4512755265079994</v>
      </c>
      <c r="F89" s="1">
        <f t="shared" si="15"/>
        <v>2.1278552900415395</v>
      </c>
      <c r="G89" s="1">
        <f t="shared" si="16"/>
        <v>15.92093428755352</v>
      </c>
      <c r="H89" s="1">
        <f t="shared" si="17"/>
        <v>12</v>
      </c>
    </row>
    <row r="90" spans="2:8">
      <c r="B90" s="1">
        <v>50</v>
      </c>
      <c r="C90" s="1">
        <f t="shared" si="12"/>
        <v>314159.26535897935</v>
      </c>
      <c r="D90" s="1">
        <f t="shared" si="13"/>
        <v>0.15345039348119327</v>
      </c>
      <c r="E90" s="1">
        <f t="shared" si="14"/>
        <v>-0.44415257681058229</v>
      </c>
      <c r="F90" s="1">
        <f t="shared" si="15"/>
        <v>2.1280520105971945</v>
      </c>
      <c r="G90" s="1">
        <f t="shared" si="16"/>
        <v>15.922461650522328</v>
      </c>
      <c r="H90" s="1">
        <f t="shared" si="17"/>
        <v>12</v>
      </c>
    </row>
    <row r="91" spans="2:8">
      <c r="B91" s="1">
        <v>50.5</v>
      </c>
      <c r="C91" s="1">
        <f t="shared" si="12"/>
        <v>317300.85801256914</v>
      </c>
      <c r="D91" s="1">
        <f t="shared" si="13"/>
        <v>0.17505675275090016</v>
      </c>
      <c r="E91" s="1">
        <f t="shared" si="14"/>
        <v>-0.43714470224591317</v>
      </c>
      <c r="F91" s="1">
        <f t="shared" si="15"/>
        <v>2.1236240174709082</v>
      </c>
      <c r="G91" s="1">
        <f t="shared" si="16"/>
        <v>15.888082158736639</v>
      </c>
      <c r="H91" s="1">
        <f t="shared" si="17"/>
        <v>12</v>
      </c>
    </row>
    <row r="92" spans="2:8">
      <c r="B92" s="1">
        <v>51</v>
      </c>
      <c r="C92" s="1">
        <f t="shared" si="12"/>
        <v>320442.45066615887</v>
      </c>
      <c r="D92" s="1">
        <f t="shared" si="13"/>
        <v>0.19603075113532564</v>
      </c>
      <c r="E92" s="1">
        <f t="shared" si="14"/>
        <v>-0.43024851825126453</v>
      </c>
      <c r="F92" s="1">
        <f t="shared" si="15"/>
        <v>2.1150497465824123</v>
      </c>
      <c r="G92" s="1">
        <f t="shared" si="16"/>
        <v>15.821510448444366</v>
      </c>
      <c r="H92" s="1">
        <f t="shared" si="17"/>
        <v>12</v>
      </c>
    </row>
    <row r="93" spans="2:8">
      <c r="B93" s="1">
        <v>51.5</v>
      </c>
      <c r="C93" s="1">
        <f t="shared" si="12"/>
        <v>323584.04331974866</v>
      </c>
      <c r="D93" s="1">
        <f t="shared" si="13"/>
        <v>0.21639682673314442</v>
      </c>
      <c r="E93" s="1">
        <f t="shared" si="14"/>
        <v>-0.42346077170323726</v>
      </c>
      <c r="F93" s="1">
        <f t="shared" si="15"/>
        <v>2.1028338399729831</v>
      </c>
      <c r="G93" s="1">
        <f t="shared" si="16"/>
        <v>15.726664623494811</v>
      </c>
      <c r="H93" s="1">
        <f t="shared" si="17"/>
        <v>12</v>
      </c>
    </row>
    <row r="94" spans="2:8">
      <c r="B94" s="1">
        <v>52</v>
      </c>
      <c r="C94" s="1">
        <f t="shared" ref="C94" si="18">2*PI()*B94*1000</f>
        <v>326725.6359733385</v>
      </c>
      <c r="D94" s="1">
        <f t="shared" ref="D94" si="19">1+$E$15/$E$14*(1-$C$20^2/C94^2)</f>
        <v>0.23617824841086654</v>
      </c>
      <c r="E94" s="1">
        <f t="shared" ref="E94" si="20">$C$21*(C94/$C$20-$C$20/C94)</f>
        <v>-0.41677833459856356</v>
      </c>
      <c r="F94" s="1">
        <f t="shared" ref="F94" si="21">(D94^2+E94^2)^0.5/(D94^2+E94^2)</f>
        <v>2.0874855012158977</v>
      </c>
      <c r="G94" s="1">
        <f t="shared" si="16"/>
        <v>15.607498204041553</v>
      </c>
      <c r="H94" s="1">
        <f t="shared" si="17"/>
        <v>12</v>
      </c>
    </row>
    <row r="95" spans="2:8">
      <c r="B95" s="1">
        <v>52.5</v>
      </c>
      <c r="C95" s="1">
        <f t="shared" ref="C95:C126" si="22">2*PI()*B95*1000</f>
        <v>329867.22862692829</v>
      </c>
      <c r="D95" s="1">
        <f t="shared" ref="D95:D126" si="23">1+$E$15/$E$14*(1-$C$20^2/C95^2)</f>
        <v>0.25539718229586683</v>
      </c>
      <c r="E95" s="1">
        <f t="shared" ref="E95:E126" si="24">$C$21*(C95/$C$20-$C$20/C95)</f>
        <v>-0.41019819809600494</v>
      </c>
      <c r="F95" s="1">
        <f t="shared" ref="F95:F126" si="25">(D95^2+E95^2)^0.5/(D95^2+E95^2)</f>
        <v>2.0695007815054707</v>
      </c>
      <c r="G95" s="1">
        <f t="shared" ref="G95" si="26">F95*$C$23/$C$13-$C$3</f>
        <v>15.467862593524904</v>
      </c>
      <c r="H95" s="1">
        <f t="shared" ref="H95" si="27">$C$2</f>
        <v>12</v>
      </c>
    </row>
    <row r="96" spans="2:8">
      <c r="B96" s="1">
        <v>53</v>
      </c>
      <c r="C96" s="1">
        <f t="shared" si="22"/>
        <v>333008.82128051808</v>
      </c>
      <c r="D96" s="1">
        <f t="shared" si="23"/>
        <v>0.27407475389924629</v>
      </c>
      <c r="E96" s="1">
        <f t="shared" si="24"/>
        <v>-0.40371746689550159</v>
      </c>
      <c r="F96" s="1">
        <f t="shared" si="25"/>
        <v>2.0493491584561134</v>
      </c>
      <c r="G96" s="1">
        <f t="shared" ref="G96:G127" si="28">F96*$C$23/$C$13-$C$3</f>
        <v>15.311402874791172</v>
      </c>
      <c r="H96" s="1">
        <f t="shared" ref="H96:H127" si="29">$C$2</f>
        <v>12</v>
      </c>
    </row>
    <row r="97" spans="2:8">
      <c r="B97" s="1">
        <v>53.5</v>
      </c>
      <c r="C97" s="1">
        <f t="shared" si="22"/>
        <v>336150.41393410787</v>
      </c>
      <c r="D97" s="1">
        <f t="shared" si="23"/>
        <v>0.29223110619372272</v>
      </c>
      <c r="E97" s="1">
        <f t="shared" si="24"/>
        <v>-0.39733335393250963</v>
      </c>
      <c r="F97" s="1">
        <f t="shared" si="25"/>
        <v>2.0274642775535248</v>
      </c>
      <c r="G97" s="1">
        <f t="shared" si="28"/>
        <v>15.141485925563133</v>
      </c>
      <c r="H97" s="1">
        <f t="shared" si="29"/>
        <v>12</v>
      </c>
    </row>
    <row r="98" spans="2:8">
      <c r="B98" s="1">
        <v>54</v>
      </c>
      <c r="C98" s="1">
        <f t="shared" si="22"/>
        <v>339292.00658769766</v>
      </c>
      <c r="D98" s="1">
        <f t="shared" si="23"/>
        <v>0.30988545394478151</v>
      </c>
      <c r="E98" s="1">
        <f t="shared" si="24"/>
        <v>-0.39104317536709826</v>
      </c>
      <c r="F98" s="1">
        <f t="shared" si="25"/>
        <v>2.0042383967656665</v>
      </c>
      <c r="G98" s="1">
        <f t="shared" si="28"/>
        <v>14.961157285705642</v>
      </c>
      <c r="H98" s="1">
        <f t="shared" si="29"/>
        <v>12</v>
      </c>
    </row>
    <row r="99" spans="2:8">
      <c r="B99" s="1">
        <v>54.5</v>
      </c>
      <c r="C99" s="1">
        <f t="shared" si="22"/>
        <v>342433.59924128745</v>
      </c>
      <c r="D99" s="1">
        <f t="shared" si="23"/>
        <v>0.32705613456880156</v>
      </c>
      <c r="E99" s="1">
        <f t="shared" si="24"/>
        <v>-0.3848443458488755</v>
      </c>
      <c r="F99" s="1">
        <f t="shared" si="25"/>
        <v>1.9800198990398605</v>
      </c>
      <c r="G99" s="1">
        <f t="shared" si="28"/>
        <v>14.773121843942358</v>
      </c>
      <c r="H99" s="1">
        <f t="shared" si="29"/>
        <v>12</v>
      </c>
    </row>
    <row r="100" spans="2:8">
      <c r="B100" s="1">
        <v>55</v>
      </c>
      <c r="C100" s="1">
        <f t="shared" si="22"/>
        <v>345575.19189487724</v>
      </c>
      <c r="D100" s="1">
        <f t="shared" si="23"/>
        <v>0.34376065576958104</v>
      </c>
      <c r="E100" s="1">
        <f t="shared" si="24"/>
        <v>-0.37873437404019067</v>
      </c>
      <c r="F100" s="1">
        <f t="shared" si="25"/>
        <v>1.9551131847494896</v>
      </c>
      <c r="G100" s="1">
        <f t="shared" si="28"/>
        <v>14.579743002798487</v>
      </c>
      <c r="H100" s="1">
        <f t="shared" si="29"/>
        <v>12</v>
      </c>
    </row>
    <row r="101" spans="2:8">
      <c r="B101" s="1">
        <v>55.5</v>
      </c>
      <c r="C101" s="1">
        <f t="shared" si="22"/>
        <v>348716.78454846703</v>
      </c>
      <c r="D101" s="1">
        <f t="shared" si="23"/>
        <v>0.36001574018439497</v>
      </c>
      <c r="E101" s="1">
        <f t="shared" si="24"/>
        <v>-0.37271085838132662</v>
      </c>
      <c r="F101" s="1">
        <f t="shared" si="25"/>
        <v>1.9297802888242732</v>
      </c>
      <c r="G101" s="1">
        <f t="shared" si="28"/>
        <v>14.383055234202267</v>
      </c>
      <c r="H101" s="1">
        <f t="shared" si="29"/>
        <v>12</v>
      </c>
    </row>
    <row r="102" spans="2:8">
      <c r="B102" s="1">
        <v>56</v>
      </c>
      <c r="C102" s="1">
        <f t="shared" si="22"/>
        <v>351858.37720205681</v>
      </c>
      <c r="D102" s="1">
        <f t="shared" si="23"/>
        <v>0.37583736725222661</v>
      </c>
      <c r="E102" s="1">
        <f t="shared" si="24"/>
        <v>-0.36677148308255569</v>
      </c>
      <c r="F102" s="1">
        <f t="shared" si="25"/>
        <v>1.9042436499203763</v>
      </c>
      <c r="G102" s="1">
        <f t="shared" si="28"/>
        <v>14.184785579667617</v>
      </c>
      <c r="H102" s="1">
        <f t="shared" si="29"/>
        <v>12</v>
      </c>
    </row>
    <row r="103" spans="2:8">
      <c r="B103" s="1">
        <v>56.5</v>
      </c>
      <c r="C103" s="1">
        <f t="shared" si="22"/>
        <v>354999.9698556466</v>
      </c>
      <c r="D103" s="1">
        <f t="shared" si="23"/>
        <v>0.39124081249995535</v>
      </c>
      <c r="E103" s="1">
        <f t="shared" si="24"/>
        <v>-0.36091401432900855</v>
      </c>
      <c r="F103" s="1">
        <f t="shared" si="25"/>
        <v>1.8786895634815584</v>
      </c>
      <c r="G103" s="1">
        <f t="shared" si="28"/>
        <v>13.98638046029226</v>
      </c>
      <c r="H103" s="1">
        <f t="shared" si="29"/>
        <v>12</v>
      </c>
    </row>
    <row r="104" spans="2:8">
      <c r="B104" s="1">
        <v>57</v>
      </c>
      <c r="C104" s="1">
        <f t="shared" si="22"/>
        <v>358141.56250923639</v>
      </c>
      <c r="D104" s="1">
        <f t="shared" si="23"/>
        <v>0.4062406844268952</v>
      </c>
      <c r="E104" s="1">
        <f t="shared" si="24"/>
        <v>-0.35513629668528435</v>
      </c>
      <c r="F104" s="1">
        <f t="shared" si="25"/>
        <v>1.8532719574343466</v>
      </c>
      <c r="G104" s="1">
        <f t="shared" si="28"/>
        <v>13.789034991726723</v>
      </c>
      <c r="H104" s="1">
        <f t="shared" si="29"/>
        <v>12</v>
      </c>
    </row>
    <row r="105" spans="2:8">
      <c r="B105" s="1">
        <v>57.5</v>
      </c>
      <c r="C105" s="1">
        <f t="shared" si="22"/>
        <v>361283.15516282624</v>
      </c>
      <c r="D105" s="1">
        <f t="shared" si="23"/>
        <v>0.42085095915402138</v>
      </c>
      <c r="E105" s="1">
        <f t="shared" si="24"/>
        <v>-0.34943624968764858</v>
      </c>
      <c r="F105" s="1">
        <f t="shared" si="25"/>
        <v>1.8281162268347688</v>
      </c>
      <c r="G105" s="1">
        <f t="shared" si="28"/>
        <v>13.593722756850585</v>
      </c>
      <c r="H105" s="1">
        <f t="shared" si="29"/>
        <v>12</v>
      </c>
    </row>
    <row r="106" spans="2:8">
      <c r="B106" s="1">
        <v>58</v>
      </c>
      <c r="C106" s="1">
        <f t="shared" si="22"/>
        <v>364424.74781641603</v>
      </c>
      <c r="D106" s="1">
        <f t="shared" si="23"/>
        <v>0.43508501299137425</v>
      </c>
      <c r="E106" s="1">
        <f t="shared" si="24"/>
        <v>-0.34381186461249552</v>
      </c>
      <c r="F106" s="1">
        <f t="shared" si="25"/>
        <v>1.8033229463216667</v>
      </c>
      <c r="G106" s="1">
        <f t="shared" si="28"/>
        <v>13.401224629723789</v>
      </c>
      <c r="H106" s="1">
        <f t="shared" si="29"/>
        <v>12</v>
      </c>
    </row>
    <row r="107" spans="2:8">
      <c r="B107" s="1">
        <v>58.5</v>
      </c>
      <c r="C107" s="1">
        <f t="shared" si="22"/>
        <v>367566.34047000582</v>
      </c>
      <c r="D107" s="1">
        <f t="shared" si="23"/>
        <v>0.44895565306537599</v>
      </c>
      <c r="E107" s="1">
        <f t="shared" si="24"/>
        <v>-0.3382612014105309</v>
      </c>
      <c r="F107" s="1">
        <f t="shared" si="25"/>
        <v>1.7789713451031024</v>
      </c>
      <c r="G107" s="1">
        <f t="shared" si="28"/>
        <v>13.212155755815189</v>
      </c>
      <c r="H107" s="1">
        <f t="shared" si="29"/>
        <v>12</v>
      </c>
    </row>
    <row r="108" spans="2:8">
      <c r="B108" s="1">
        <v>59</v>
      </c>
      <c r="C108" s="1">
        <f t="shared" si="22"/>
        <v>370707.93312359561</v>
      </c>
      <c r="D108" s="1">
        <f t="shared" si="23"/>
        <v>0.46247514613702478</v>
      </c>
      <c r="E108" s="1">
        <f t="shared" si="24"/>
        <v>-0.33278238579684294</v>
      </c>
      <c r="F108" s="1">
        <f t="shared" si="25"/>
        <v>1.7551224792431115</v>
      </c>
      <c r="G108" s="1">
        <f t="shared" si="28"/>
        <v>13.026990182033199</v>
      </c>
      <c r="H108" s="1">
        <f t="shared" si="29"/>
        <v>12</v>
      </c>
    </row>
    <row r="109" spans="2:8">
      <c r="B109" s="1">
        <v>59.5</v>
      </c>
      <c r="C109" s="1">
        <f t="shared" si="22"/>
        <v>373849.52577718534</v>
      </c>
      <c r="D109" s="1">
        <f t="shared" si="23"/>
        <v>0.47565524573207596</v>
      </c>
      <c r="E109" s="1">
        <f t="shared" si="24"/>
        <v>-0.32737360648769381</v>
      </c>
      <c r="F109" s="1">
        <f t="shared" si="25"/>
        <v>1.7318220723134643</v>
      </c>
      <c r="G109" s="1">
        <f t="shared" si="28"/>
        <v>12.846082911900913</v>
      </c>
      <c r="H109" s="1">
        <f t="shared" si="29"/>
        <v>12</v>
      </c>
    </row>
    <row r="110" spans="2:8">
      <c r="B110" s="1">
        <v>60</v>
      </c>
      <c r="C110" s="1">
        <f t="shared" si="22"/>
        <v>376991.11843077512</v>
      </c>
      <c r="D110" s="1">
        <f t="shared" si="23"/>
        <v>0.48850721769527272</v>
      </c>
      <c r="E110" s="1">
        <f t="shared" si="24"/>
        <v>-0.32203311257546979</v>
      </c>
      <c r="F110" s="1">
        <f t="shared" si="25"/>
        <v>1.7091030205622075</v>
      </c>
      <c r="G110" s="1">
        <f t="shared" si="28"/>
        <v>12.66968935599763</v>
      </c>
      <c r="H110" s="1">
        <f t="shared" si="29"/>
        <v>12</v>
      </c>
    </row>
    <row r="111" spans="2:8">
      <c r="B111" s="1">
        <v>60.5</v>
      </c>
      <c r="C111" s="1">
        <f t="shared" si="22"/>
        <v>380132.71108436497</v>
      </c>
      <c r="D111" s="1">
        <f t="shared" si="23"/>
        <v>0.50104186427238118</v>
      </c>
      <c r="E111" s="1">
        <f t="shared" si="24"/>
        <v>-0.31675921103380084</v>
      </c>
      <c r="F111" s="1">
        <f t="shared" si="25"/>
        <v>1.6869875751243528</v>
      </c>
      <c r="G111" s="1">
        <f t="shared" si="28"/>
        <v>12.497982274915231</v>
      </c>
      <c r="H111" s="1">
        <f t="shared" si="29"/>
        <v>12</v>
      </c>
    </row>
    <row r="112" spans="2:8">
      <c r="B112" s="1">
        <v>61</v>
      </c>
      <c r="C112" s="1">
        <f t="shared" si="22"/>
        <v>383274.30373795476</v>
      </c>
      <c r="D112" s="1">
        <f t="shared" si="23"/>
        <v>0.51326954681617376</v>
      </c>
      <c r="E112" s="1">
        <f t="shared" si="24"/>
        <v>-0.3115502643453783</v>
      </c>
      <c r="F112" s="1">
        <f t="shared" si="25"/>
        <v>1.6654892236737526</v>
      </c>
      <c r="G112" s="1">
        <f t="shared" si="28"/>
        <v>12.331066388638414</v>
      </c>
      <c r="H112" s="1">
        <f t="shared" si="29"/>
        <v>12</v>
      </c>
    </row>
    <row r="113" spans="2:8">
      <c r="B113" s="1">
        <v>61.5</v>
      </c>
      <c r="C113" s="1">
        <f t="shared" si="22"/>
        <v>386415.89639154455</v>
      </c>
      <c r="D113" s="1">
        <f t="shared" si="23"/>
        <v>0.52520020720549487</v>
      </c>
      <c r="E113" s="1">
        <f t="shared" si="24"/>
        <v>-0.306404688245489</v>
      </c>
      <c r="F113" s="1">
        <f t="shared" si="25"/>
        <v>1.6446142991224579</v>
      </c>
      <c r="G113" s="1">
        <f t="shared" si="28"/>
        <v>12.16899086668746</v>
      </c>
      <c r="H113" s="1">
        <f t="shared" si="29"/>
        <v>12</v>
      </c>
    </row>
    <row r="114" spans="2:8">
      <c r="B114" s="1">
        <v>62</v>
      </c>
      <c r="C114" s="1">
        <f t="shared" si="22"/>
        <v>389557.48904513434</v>
      </c>
      <c r="D114" s="1">
        <f t="shared" si="23"/>
        <v>0.53684338806008913</v>
      </c>
      <c r="E114" s="1">
        <f t="shared" si="24"/>
        <v>-0.30132094957473271</v>
      </c>
      <c r="F114" s="1">
        <f t="shared" si="25"/>
        <v>1.6243633449608941</v>
      </c>
      <c r="G114" s="1">
        <f t="shared" si="28"/>
        <v>12.01175992878993</v>
      </c>
      <c r="H114" s="1">
        <f t="shared" si="29"/>
        <v>12</v>
      </c>
    </row>
    <row r="115" spans="2:8">
      <c r="B115" s="1">
        <v>62.5</v>
      </c>
      <c r="C115" s="1">
        <f t="shared" si="22"/>
        <v>392699.08169872413</v>
      </c>
      <c r="D115" s="1">
        <f t="shared" si="23"/>
        <v>0.54820825182796351</v>
      </c>
      <c r="E115" s="1">
        <f t="shared" si="24"/>
        <v>-0.29629756423481041</v>
      </c>
      <c r="F115" s="1">
        <f t="shared" si="25"/>
        <v>1.6047322666957591</v>
      </c>
      <c r="G115" s="1">
        <f t="shared" si="28"/>
        <v>11.859341784788331</v>
      </c>
      <c r="H115" s="1">
        <f t="shared" si="29"/>
        <v>12</v>
      </c>
    </row>
    <row r="116" spans="2:8">
      <c r="B116" s="1">
        <v>63</v>
      </c>
      <c r="C116" s="1">
        <f t="shared" si="22"/>
        <v>395840.67435231397</v>
      </c>
      <c r="D116" s="1">
        <f t="shared" si="23"/>
        <v>0.55930359881657421</v>
      </c>
      <c r="E116" s="1">
        <f t="shared" si="24"/>
        <v>-0.29133309524165435</v>
      </c>
      <c r="F116" s="1">
        <f t="shared" si="25"/>
        <v>1.5857132973871633</v>
      </c>
      <c r="G116" s="1">
        <f t="shared" si="28"/>
        <v>11.711676131191101</v>
      </c>
      <c r="H116" s="1">
        <f t="shared" si="29"/>
        <v>12</v>
      </c>
    </row>
    <row r="117" spans="2:8">
      <c r="B117" s="1">
        <v>63.5</v>
      </c>
      <c r="C117" s="1">
        <f t="shared" si="22"/>
        <v>398982.26700590376</v>
      </c>
      <c r="D117" s="1">
        <f t="shared" si="23"/>
        <v>0.57013788423410838</v>
      </c>
      <c r="E117" s="1">
        <f t="shared" si="24"/>
        <v>-0.28642615087053813</v>
      </c>
      <c r="F117" s="1">
        <f t="shared" si="25"/>
        <v>1.5672958030833397</v>
      </c>
      <c r="G117" s="1">
        <f t="shared" si="28"/>
        <v>11.568680404668306</v>
      </c>
      <c r="H117" s="1">
        <f t="shared" si="29"/>
        <v>12</v>
      </c>
    </row>
    <row r="118" spans="2:8">
      <c r="B118" s="1">
        <v>64</v>
      </c>
      <c r="C118" s="1">
        <f t="shared" si="22"/>
        <v>402123.85965949349</v>
      </c>
      <c r="D118" s="1">
        <f t="shared" si="23"/>
        <v>0.58071923430248595</v>
      </c>
      <c r="E118" s="1">
        <f t="shared" si="24"/>
        <v>-0.28157538288813261</v>
      </c>
      <c r="F118" s="1">
        <f t="shared" si="25"/>
        <v>1.5494669513931003</v>
      </c>
      <c r="G118" s="1">
        <f t="shared" si="28"/>
        <v>11.430254972931719</v>
      </c>
      <c r="H118" s="1">
        <f t="shared" si="29"/>
        <v>12</v>
      </c>
    </row>
    <row r="119" spans="2:8">
      <c r="B119" s="1">
        <v>64.5</v>
      </c>
      <c r="C119" s="1">
        <f t="shared" si="22"/>
        <v>405265.45231308328</v>
      </c>
      <c r="D119" s="1">
        <f t="shared" si="23"/>
        <v>0.59105546149942489</v>
      </c>
      <c r="E119" s="1">
        <f t="shared" si="24"/>
        <v>-0.27677948486679321</v>
      </c>
      <c r="F119" s="1">
        <f t="shared" si="25"/>
        <v>1.5322122637831108</v>
      </c>
      <c r="G119" s="1">
        <f t="shared" si="28"/>
        <v>11.296287422839844</v>
      </c>
      <c r="H119" s="1">
        <f t="shared" si="29"/>
        <v>12</v>
      </c>
    </row>
    <row r="120" spans="2:8">
      <c r="B120" s="1">
        <v>65</v>
      </c>
      <c r="C120" s="1">
        <f t="shared" si="22"/>
        <v>408407.04496667307</v>
      </c>
      <c r="D120" s="1">
        <f t="shared" si="23"/>
        <v>0.60115407898295448</v>
      </c>
      <c r="E120" s="1">
        <f t="shared" si="24"/>
        <v>-0.27203719057664916</v>
      </c>
      <c r="F120" s="1">
        <f t="shared" si="25"/>
        <v>1.5155160696032293</v>
      </c>
      <c r="G120" s="1">
        <f t="shared" si="28"/>
        <v>11.166656085507373</v>
      </c>
      <c r="H120" s="1">
        <f t="shared" si="29"/>
        <v>12</v>
      </c>
    </row>
    <row r="121" spans="2:8">
      <c r="B121" s="1">
        <v>65.5</v>
      </c>
      <c r="C121" s="1">
        <f t="shared" si="22"/>
        <v>411548.63762026292</v>
      </c>
      <c r="D121" s="1">
        <f t="shared" si="23"/>
        <v>0.61102231424811682</v>
      </c>
      <c r="E121" s="1">
        <f t="shared" si="24"/>
        <v>-0.26734727245133721</v>
      </c>
      <c r="F121" s="1">
        <f t="shared" si="25"/>
        <v>1.4993618774252695</v>
      </c>
      <c r="G121" s="1">
        <f t="shared" si="28"/>
        <v>11.041232919425729</v>
      </c>
      <c r="H121" s="1">
        <f t="shared" si="29"/>
        <v>12</v>
      </c>
    </row>
    <row r="122" spans="2:8">
      <c r="B122" s="1">
        <v>66</v>
      </c>
      <c r="C122" s="1">
        <f t="shared" si="22"/>
        <v>414690.23027385271</v>
      </c>
      <c r="D122" s="1">
        <f t="shared" si="23"/>
        <v>0.6206671220622092</v>
      </c>
      <c r="E122" s="1">
        <f t="shared" si="24"/>
        <v>-0.26270854012347505</v>
      </c>
      <c r="F122" s="1">
        <f t="shared" si="25"/>
        <v>1.4837326770792976</v>
      </c>
      <c r="G122" s="1">
        <f t="shared" si="28"/>
        <v>10.919885855510604</v>
      </c>
      <c r="H122" s="1">
        <f t="shared" si="29"/>
        <v>12</v>
      </c>
    </row>
    <row r="123" spans="2:8">
      <c r="B123" s="1">
        <v>66.5</v>
      </c>
      <c r="C123" s="1">
        <f t="shared" si="22"/>
        <v>417831.8229274425</v>
      </c>
      <c r="D123" s="1">
        <f t="shared" si="23"/>
        <v>0.6300951967218007</v>
      </c>
      <c r="E123" s="1">
        <f t="shared" si="24"/>
        <v>-0.25811983902620267</v>
      </c>
      <c r="F123" s="1">
        <f t="shared" si="25"/>
        <v>1.4686111838067721</v>
      </c>
      <c r="G123" s="1">
        <f t="shared" si="28"/>
        <v>10.802480692737433</v>
      </c>
      <c r="H123" s="1">
        <f t="shared" si="29"/>
        <v>12</v>
      </c>
    </row>
    <row r="124" spans="2:8">
      <c r="B124" s="1">
        <v>67</v>
      </c>
      <c r="C124" s="1">
        <f t="shared" si="22"/>
        <v>420973.41558103228</v>
      </c>
      <c r="D124" s="1">
        <f t="shared" si="23"/>
        <v>0.63931298367186074</v>
      </c>
      <c r="E124" s="1">
        <f t="shared" si="24"/>
        <v>-0.25358004905734283</v>
      </c>
      <c r="F124" s="1">
        <f t="shared" si="25"/>
        <v>1.4539800342219844</v>
      </c>
      <c r="G124" s="1">
        <f t="shared" si="28"/>
        <v>10.688882619610514</v>
      </c>
      <c r="H124" s="1">
        <f t="shared" si="29"/>
        <v>12</v>
      </c>
    </row>
    <row r="125" spans="2:8">
      <c r="B125" s="1">
        <v>67.5</v>
      </c>
      <c r="C125" s="1">
        <f t="shared" si="22"/>
        <v>424115.00823462207</v>
      </c>
      <c r="D125" s="1">
        <f t="shared" si="23"/>
        <v>0.64832669052466019</v>
      </c>
      <c r="E125" s="1">
        <f t="shared" si="24"/>
        <v>-0.24908808330293067</v>
      </c>
      <c r="F125" s="1">
        <f t="shared" si="25"/>
        <v>1.4398219422709428</v>
      </c>
      <c r="G125" s="1">
        <f t="shared" si="28"/>
        <v>10.578957425047244</v>
      </c>
      <c r="H125" s="1">
        <f t="shared" si="29"/>
        <v>12</v>
      </c>
    </row>
    <row r="126" spans="2:8">
      <c r="B126" s="1">
        <v>68</v>
      </c>
      <c r="C126" s="1">
        <f t="shared" si="22"/>
        <v>427256.60088821192</v>
      </c>
      <c r="D126" s="1">
        <f t="shared" si="23"/>
        <v>0.65714229751362097</v>
      </c>
      <c r="E126" s="1">
        <f t="shared" si="24"/>
        <v>-0.24464288681705926</v>
      </c>
      <c r="F126" s="1">
        <f t="shared" si="25"/>
        <v>1.4261198220821989</v>
      </c>
      <c r="G126" s="1">
        <f t="shared" si="28"/>
        <v>10.4725724522073</v>
      </c>
      <c r="H126" s="1">
        <f t="shared" si="29"/>
        <v>12</v>
      </c>
    </row>
    <row r="127" spans="2:8">
      <c r="B127" s="1">
        <v>68.5</v>
      </c>
      <c r="C127" s="1">
        <f t="shared" ref="C127:C157" si="30">2*PI()*B127*1000</f>
        <v>430398.19354180165</v>
      </c>
      <c r="D127" s="1">
        <f t="shared" ref="D127:D157" si="31">1+$E$15/$E$14*(1-$C$20^2/C127^2)</f>
        <v>0.66576556741498905</v>
      </c>
      <c r="E127" s="1">
        <f t="shared" ref="E127:E157" si="32">$C$21*(C127/$C$20-$C$20/C127)</f>
        <v>-0.24024343545516222</v>
      </c>
      <c r="F127" s="1">
        <f t="shared" ref="F127:F157" si="33">(D127^2+E127^2)^0.5/(D127^2+E127^2)</f>
        <v>1.4128568834962594</v>
      </c>
      <c r="G127" s="1">
        <f t="shared" si="28"/>
        <v>10.36959734019492</v>
      </c>
      <c r="H127" s="1">
        <f t="shared" si="29"/>
        <v>12</v>
      </c>
    </row>
    <row r="128" spans="2:8">
      <c r="B128" s="1">
        <v>69</v>
      </c>
      <c r="C128" s="1">
        <f t="shared" si="30"/>
        <v>433539.78619539144</v>
      </c>
      <c r="D128" s="1">
        <f t="shared" si="31"/>
        <v>0.67420205496807029</v>
      </c>
      <c r="E128" s="1">
        <f t="shared" si="32"/>
        <v>-0.23588873475802249</v>
      </c>
      <c r="F128" s="1">
        <f t="shared" si="33"/>
        <v>1.4000167051175654</v>
      </c>
      <c r="G128" s="1">
        <f t="shared" ref="G128:G158" si="34">F128*$C$23/$C$13-$C$3</f>
        <v>10.269904591243591</v>
      </c>
      <c r="H128" s="1">
        <f t="shared" ref="H128:H158" si="35">$C$2</f>
        <v>12</v>
      </c>
    </row>
    <row r="129" spans="2:8">
      <c r="B129" s="1">
        <v>69.5</v>
      </c>
      <c r="C129" s="1">
        <f t="shared" si="30"/>
        <v>436681.37884898123</v>
      </c>
      <c r="D129" s="1">
        <f t="shared" si="31"/>
        <v>0.6824571158227799</v>
      </c>
      <c r="E129" s="1">
        <f t="shared" si="32"/>
        <v>-0.23157781888395484</v>
      </c>
      <c r="F129" s="1">
        <f t="shared" si="33"/>
        <v>1.3875832889345561</v>
      </c>
      <c r="G129" s="1">
        <f t="shared" si="34"/>
        <v>10.173369994793054</v>
      </c>
      <c r="H129" s="1">
        <f t="shared" si="35"/>
        <v>12</v>
      </c>
    </row>
    <row r="130" spans="2:8">
      <c r="B130" s="1">
        <v>70</v>
      </c>
      <c r="C130" s="1">
        <f t="shared" si="30"/>
        <v>439822.97150257102</v>
      </c>
      <c r="D130" s="1">
        <f t="shared" si="31"/>
        <v>0.69053591504142509</v>
      </c>
      <c r="E130" s="1">
        <f t="shared" si="32"/>
        <v>-0.2273097495867504</v>
      </c>
      <c r="F130" s="1">
        <f t="shared" si="33"/>
        <v>1.3755410998795055</v>
      </c>
      <c r="G130" s="1">
        <f t="shared" si="34"/>
        <v>10.079872934636814</v>
      </c>
      <c r="H130" s="1">
        <f t="shared" si="35"/>
        <v>12</v>
      </c>
    </row>
    <row r="131" spans="2:8">
      <c r="B131" s="1">
        <v>70.5</v>
      </c>
      <c r="C131" s="1">
        <f t="shared" si="30"/>
        <v>442964.56415616081</v>
      </c>
      <c r="D131" s="1">
        <f t="shared" si="31"/>
        <v>0.69844343517991703</v>
      </c>
      <c r="E131" s="1">
        <f t="shared" si="32"/>
        <v>-0.22308361523711429</v>
      </c>
      <c r="F131" s="1">
        <f t="shared" si="33"/>
        <v>1.3638750931329326</v>
      </c>
      <c r="G131" s="1">
        <f t="shared" si="34"/>
        <v>9.9892966009169939</v>
      </c>
      <c r="H131" s="1">
        <f t="shared" si="35"/>
        <v>12</v>
      </c>
    </row>
    <row r="132" spans="2:8">
      <c r="B132" s="1">
        <v>71</v>
      </c>
      <c r="C132" s="1">
        <f t="shared" si="30"/>
        <v>446106.15680975065</v>
      </c>
      <c r="D132" s="1">
        <f t="shared" si="31"/>
        <v>0.70618448397202593</v>
      </c>
      <c r="E132" s="1">
        <f t="shared" si="32"/>
        <v>-0.21889852988544997</v>
      </c>
      <c r="F132" s="1">
        <f t="shared" si="33"/>
        <v>1.3525707315016209</v>
      </c>
      <c r="G132" s="1">
        <f t="shared" si="34"/>
        <v>9.9015281250494471</v>
      </c>
      <c r="H132" s="1">
        <f t="shared" si="35"/>
        <v>12</v>
      </c>
    </row>
    <row r="133" spans="2:8">
      <c r="B133" s="1">
        <v>71.5</v>
      </c>
      <c r="C133" s="1">
        <f t="shared" si="30"/>
        <v>449247.74946334044</v>
      </c>
      <c r="D133" s="1">
        <f t="shared" si="31"/>
        <v>0.71376370163880543</v>
      </c>
      <c r="E133" s="1">
        <f t="shared" si="32"/>
        <v>-0.21475363236396794</v>
      </c>
      <c r="F133" s="1">
        <f t="shared" si="33"/>
        <v>1.3416139948008663</v>
      </c>
      <c r="G133" s="1">
        <f t="shared" si="34"/>
        <v>9.8164586525687039</v>
      </c>
      <c r="H133" s="1">
        <f t="shared" si="35"/>
        <v>12</v>
      </c>
    </row>
    <row r="134" spans="2:8">
      <c r="B134" s="1">
        <v>72</v>
      </c>
      <c r="C134" s="1">
        <f t="shared" si="30"/>
        <v>452389.34211693023</v>
      </c>
      <c r="D134" s="1">
        <f t="shared" si="31"/>
        <v>0.72118556784393961</v>
      </c>
      <c r="E134" s="1">
        <f t="shared" si="32"/>
        <v>-0.21064808542620597</v>
      </c>
      <c r="F134" s="1">
        <f t="shared" si="33"/>
        <v>1.3309913828384823</v>
      </c>
      <c r="G134" s="1">
        <f t="shared" si="34"/>
        <v>9.7339833662961581</v>
      </c>
      <c r="H134" s="1">
        <f t="shared" si="35"/>
        <v>12</v>
      </c>
    </row>
    <row r="135" spans="2:8">
      <c r="B135" s="1">
        <v>72.5</v>
      </c>
      <c r="C135" s="1">
        <f t="shared" si="30"/>
        <v>455530.93477052002</v>
      </c>
      <c r="D135" s="1">
        <f t="shared" si="31"/>
        <v>0.72845440831447961</v>
      </c>
      <c r="E135" s="1">
        <f t="shared" si="32"/>
        <v>-0.20658107492215599</v>
      </c>
      <c r="F135" s="1">
        <f t="shared" si="33"/>
        <v>1.3206899133200549</v>
      </c>
      <c r="G135" s="1">
        <f t="shared" si="34"/>
        <v>9.6540014700762082</v>
      </c>
      <c r="H135" s="1">
        <f t="shared" si="35"/>
        <v>12</v>
      </c>
    </row>
    <row r="136" spans="2:8">
      <c r="B136" s="1">
        <v>73</v>
      </c>
      <c r="C136" s="1">
        <f t="shared" si="30"/>
        <v>458672.52742410975</v>
      </c>
      <c r="D136" s="1">
        <f t="shared" si="31"/>
        <v>0.73557440114523964</v>
      </c>
      <c r="E136" s="1">
        <f t="shared" si="32"/>
        <v>-0.20255180900728989</v>
      </c>
      <c r="F136" s="1">
        <f t="shared" si="33"/>
        <v>1.3106971157631522</v>
      </c>
      <c r="G136" s="1">
        <f t="shared" si="34"/>
        <v>9.5764161415254154</v>
      </c>
      <c r="H136" s="1">
        <f t="shared" si="35"/>
        <v>12</v>
      </c>
    </row>
    <row r="137" spans="2:8">
      <c r="B137" s="1">
        <v>73.5</v>
      </c>
      <c r="C137" s="1">
        <f t="shared" si="30"/>
        <v>461814.1200776996</v>
      </c>
      <c r="D137" s="1">
        <f t="shared" si="31"/>
        <v>0.74254958280401373</v>
      </c>
      <c r="E137" s="1">
        <f t="shared" si="32"/>
        <v>-0.19855951738386901</v>
      </c>
      <c r="F137" s="1">
        <f t="shared" si="33"/>
        <v>1.3010010223151816</v>
      </c>
      <c r="G137" s="1">
        <f t="shared" si="34"/>
        <v>9.5011344607412038</v>
      </c>
      <c r="H137" s="1">
        <f t="shared" si="35"/>
        <v>12</v>
      </c>
    </row>
    <row r="138" spans="2:8">
      <c r="B138" s="1">
        <v>74</v>
      </c>
      <c r="C138" s="1">
        <f t="shared" si="30"/>
        <v>464955.71273128939</v>
      </c>
      <c r="D138" s="1">
        <f t="shared" si="31"/>
        <v>0.74938385385372219</v>
      </c>
      <c r="E138" s="1">
        <f t="shared" si="32"/>
        <v>-0.19460345057301276</v>
      </c>
      <c r="F138" s="1">
        <f t="shared" si="33"/>
        <v>1.2915901562090544</v>
      </c>
      <c r="G138" s="1">
        <f t="shared" si="34"/>
        <v>9.4280673206702001</v>
      </c>
      <c r="H138" s="1">
        <f t="shared" si="35"/>
        <v>12</v>
      </c>
    </row>
    <row r="139" spans="2:8">
      <c r="B139" s="1">
        <v>74.5</v>
      </c>
      <c r="C139" s="1">
        <f t="shared" si="30"/>
        <v>468097.30538487918</v>
      </c>
      <c r="D139" s="1">
        <f t="shared" si="31"/>
        <v>0.75608098440664528</v>
      </c>
      <c r="E139" s="1">
        <f t="shared" si="32"/>
        <v>-0.19068287921607893</v>
      </c>
      <c r="F139" s="1">
        <f t="shared" si="33"/>
        <v>1.2824535184573818</v>
      </c>
      <c r="G139" s="1">
        <f t="shared" si="34"/>
        <v>9.3571293238003026</v>
      </c>
      <c r="H139" s="1">
        <f t="shared" si="35"/>
        <v>12</v>
      </c>
    </row>
    <row r="140" spans="2:8">
      <c r="B140" s="1">
        <v>75</v>
      </c>
      <c r="C140" s="1">
        <f t="shared" si="30"/>
        <v>471238.89803846896</v>
      </c>
      <c r="D140" s="1">
        <f t="shared" si="31"/>
        <v>0.76264461932497474</v>
      </c>
      <c r="E140" s="1">
        <f t="shared" si="32"/>
        <v>-0.18679709340398909</v>
      </c>
      <c r="F140" s="1">
        <f t="shared" si="33"/>
        <v>1.2735805732752097</v>
      </c>
      <c r="G140" s="1">
        <f t="shared" si="34"/>
        <v>9.2882386689809753</v>
      </c>
      <c r="H140" s="1">
        <f t="shared" si="35"/>
        <v>12</v>
      </c>
    </row>
    <row r="141" spans="2:8">
      <c r="B141" s="1">
        <v>75.5</v>
      </c>
      <c r="C141" s="1">
        <f t="shared" si="30"/>
        <v>474380.49069205875</v>
      </c>
      <c r="D141" s="1">
        <f t="shared" si="31"/>
        <v>0.76907828318108551</v>
      </c>
      <c r="E141" s="1">
        <f t="shared" si="32"/>
        <v>-0.18294540203320325</v>
      </c>
      <c r="F141" s="1">
        <f t="shared" si="33"/>
        <v>1.2649612326294222</v>
      </c>
      <c r="G141" s="1">
        <f t="shared" si="34"/>
        <v>9.2213170314628936</v>
      </c>
      <c r="H141" s="1">
        <f t="shared" si="35"/>
        <v>12</v>
      </c>
    </row>
    <row r="142" spans="2:8">
      <c r="B142" s="1">
        <v>76</v>
      </c>
      <c r="C142" s="1">
        <f t="shared" si="30"/>
        <v>477522.08334564854</v>
      </c>
      <c r="D142" s="1">
        <f t="shared" si="31"/>
        <v>0.77538538499012866</v>
      </c>
      <c r="E142" s="1">
        <f t="shared" si="32"/>
        <v>-0.17912713218711671</v>
      </c>
      <c r="F142" s="1">
        <f t="shared" si="33"/>
        <v>1.2565858402368781</v>
      </c>
      <c r="G142" s="1">
        <f t="shared" si="34"/>
        <v>9.1562894386574651</v>
      </c>
      <c r="H142" s="1">
        <f t="shared" si="35"/>
        <v>12</v>
      </c>
    </row>
    <row r="143" spans="2:8">
      <c r="B143" s="1">
        <v>76.5</v>
      </c>
      <c r="C143" s="1">
        <f t="shared" si="30"/>
        <v>480663.67599923839</v>
      </c>
      <c r="D143" s="1">
        <f t="shared" si="31"/>
        <v>0.78156922272681162</v>
      </c>
      <c r="E143" s="1">
        <f t="shared" si="32"/>
        <v>-0.17534162854171578</v>
      </c>
      <c r="F143" s="1">
        <f t="shared" si="33"/>
        <v>1.2484451552703719</v>
      </c>
      <c r="G143" s="1">
        <f t="shared" si="34"/>
        <v>9.0930841436278875</v>
      </c>
      <c r="H143" s="1">
        <f t="shared" si="35"/>
        <v>12</v>
      </c>
    </row>
    <row r="144" spans="2:8">
      <c r="B144" s="1">
        <v>77</v>
      </c>
      <c r="C144" s="1">
        <f t="shared" si="30"/>
        <v>483805.26865282812</v>
      </c>
      <c r="D144" s="1">
        <f t="shared" si="31"/>
        <v>0.78763298763754142</v>
      </c>
      <c r="E144" s="1">
        <f t="shared" si="32"/>
        <v>-0.1715882527943898</v>
      </c>
      <c r="F144" s="1">
        <f t="shared" si="33"/>
        <v>1.2405303359794755</v>
      </c>
      <c r="G144" s="1">
        <f t="shared" si="34"/>
        <v>9.0316324979193077</v>
      </c>
      <c r="H144" s="1">
        <f t="shared" si="35"/>
        <v>12</v>
      </c>
    </row>
    <row r="145" spans="2:8">
      <c r="B145" s="1">
        <v>77.5</v>
      </c>
      <c r="C145" s="1">
        <f t="shared" si="30"/>
        <v>486946.86130641791</v>
      </c>
      <c r="D145" s="1">
        <f t="shared" si="31"/>
        <v>0.79357976835845701</v>
      </c>
      <c r="E145" s="1">
        <f t="shared" si="32"/>
        <v>-0.1678663831148533</v>
      </c>
      <c r="F145" s="1">
        <f t="shared" si="33"/>
        <v>1.2328329233903945</v>
      </c>
      <c r="G145" s="1">
        <f t="shared" si="34"/>
        <v>8.9718688250024758</v>
      </c>
      <c r="H145" s="1">
        <f t="shared" si="35"/>
        <v>12</v>
      </c>
    </row>
    <row r="146" spans="2:8">
      <c r="B146" s="1">
        <v>78</v>
      </c>
      <c r="C146" s="1">
        <f t="shared" si="30"/>
        <v>490088.4539600077</v>
      </c>
      <c r="D146" s="1">
        <f t="shared" si="31"/>
        <v>0.79941255484927387</v>
      </c>
      <c r="E146" s="1">
        <f t="shared" si="32"/>
        <v>-0.16417541361718732</v>
      </c>
      <c r="F146" s="1">
        <f t="shared" si="33"/>
        <v>1.2253448252135828</v>
      </c>
      <c r="G146" s="1">
        <f t="shared" si="34"/>
        <v>8.9137302953304491</v>
      </c>
      <c r="H146" s="1">
        <f t="shared" si="35"/>
        <v>12</v>
      </c>
    </row>
    <row r="147" spans="2:8">
      <c r="B147" s="1">
        <v>78.5</v>
      </c>
      <c r="C147" s="1">
        <f t="shared" si="30"/>
        <v>493230.04661359749</v>
      </c>
      <c r="D147" s="1">
        <f t="shared" si="31"/>
        <v>0.80513424215229534</v>
      </c>
      <c r="E147" s="1">
        <f t="shared" si="32"/>
        <v>-0.16051475385205677</v>
      </c>
      <c r="F147" s="1">
        <f t="shared" si="33"/>
        <v>1.2180583000587943</v>
      </c>
      <c r="G147" s="1">
        <f t="shared" si="34"/>
        <v>8.8571568037822939</v>
      </c>
      <c r="H147" s="1">
        <f t="shared" si="35"/>
        <v>12</v>
      </c>
    </row>
    <row r="148" spans="2:8">
      <c r="B148" s="1">
        <v>79</v>
      </c>
      <c r="C148" s="1">
        <f t="shared" si="30"/>
        <v>496371.63926718733</v>
      </c>
      <c r="D148" s="1">
        <f t="shared" si="31"/>
        <v>0.81074763398541627</v>
      </c>
      <c r="E148" s="1">
        <f t="shared" si="32"/>
        <v>-0.15688382831821077</v>
      </c>
      <c r="F148" s="1">
        <f t="shared" si="33"/>
        <v>1.2109659420333796</v>
      </c>
      <c r="G148" s="1">
        <f t="shared" si="34"/>
        <v>8.8020908500823154</v>
      </c>
      <c r="H148" s="1">
        <f t="shared" si="35"/>
        <v>12</v>
      </c>
    </row>
    <row r="149" spans="2:8">
      <c r="B149" s="1">
        <v>79.5</v>
      </c>
      <c r="C149" s="1">
        <f t="shared" si="30"/>
        <v>499513.23192077712</v>
      </c>
      <c r="D149" s="1">
        <f t="shared" si="31"/>
        <v>0.81625544617744272</v>
      </c>
      <c r="E149" s="1">
        <f t="shared" si="32"/>
        <v>-0.15328207599241786</v>
      </c>
      <c r="F149" s="1">
        <f t="shared" si="33"/>
        <v>1.2040606657801258</v>
      </c>
      <c r="G149" s="1">
        <f t="shared" si="34"/>
        <v>8.7484774226320017</v>
      </c>
      <c r="H149" s="1">
        <f t="shared" si="35"/>
        <v>12</v>
      </c>
    </row>
    <row r="150" spans="2:8">
      <c r="B150" s="1">
        <v>80</v>
      </c>
      <c r="C150" s="1">
        <f t="shared" si="30"/>
        <v>502654.82457436691</v>
      </c>
      <c r="D150" s="1">
        <f t="shared" si="31"/>
        <v>0.82166030995359107</v>
      </c>
      <c r="E150" s="1">
        <f t="shared" si="32"/>
        <v>-0.14970894987702696</v>
      </c>
      <c r="F150" s="1">
        <f t="shared" si="33"/>
        <v>1.1973356919950167</v>
      </c>
      <c r="G150" s="1">
        <f t="shared" si="34"/>
        <v>8.6962638860680848</v>
      </c>
      <c r="H150" s="1">
        <f t="shared" si="35"/>
        <v>12</v>
      </c>
    </row>
    <row r="151" spans="2:8">
      <c r="B151" s="1">
        <v>80.5</v>
      </c>
      <c r="C151" s="1">
        <f t="shared" si="30"/>
        <v>505796.4172279567</v>
      </c>
      <c r="D151" s="1">
        <f t="shared" si="31"/>
        <v>0.82696477507858224</v>
      </c>
      <c r="E151" s="1">
        <f t="shared" si="32"/>
        <v>-0.14616391656439071</v>
      </c>
      <c r="F151" s="1">
        <f t="shared" si="33"/>
        <v>1.1907845334523686</v>
      </c>
      <c r="G151" s="1">
        <f t="shared" si="34"/>
        <v>8.6453998727599615</v>
      </c>
      <c r="H151" s="1">
        <f t="shared" si="35"/>
        <v>12</v>
      </c>
    </row>
    <row r="152" spans="2:8">
      <c r="B152" s="1">
        <v>81</v>
      </c>
      <c r="C152" s="1">
        <f t="shared" si="30"/>
        <v>508938.00988154649</v>
      </c>
      <c r="D152" s="1">
        <f t="shared" si="31"/>
        <v>0.83217131286434731</v>
      </c>
      <c r="E152" s="1">
        <f t="shared" si="32"/>
        <v>-0.14264645581742111</v>
      </c>
      <c r="F152" s="1">
        <f t="shared" si="33"/>
        <v>1.1844009815543344</v>
      </c>
      <c r="G152" s="1">
        <f t="shared" si="34"/>
        <v>8.5958371783783551</v>
      </c>
      <c r="H152" s="1">
        <f t="shared" si="35"/>
        <v>12</v>
      </c>
    </row>
    <row r="153" spans="2:8">
      <c r="B153" s="1">
        <v>81.5</v>
      </c>
      <c r="C153" s="1">
        <f t="shared" si="30"/>
        <v>512079.60253513622</v>
      </c>
      <c r="D153" s="1">
        <f t="shared" si="31"/>
        <v>0.83728231904896422</v>
      </c>
      <c r="E153" s="1">
        <f t="shared" si="32"/>
        <v>-0.13915606016558452</v>
      </c>
      <c r="F153" s="1">
        <f t="shared" si="33"/>
        <v>1.1781790934133727</v>
      </c>
      <c r="G153" s="1">
        <f t="shared" si="34"/>
        <v>8.5475296616020007</v>
      </c>
      <c r="H153" s="1">
        <f t="shared" si="35"/>
        <v>12</v>
      </c>
    </row>
    <row r="154" spans="2:8">
      <c r="B154" s="1">
        <v>82</v>
      </c>
      <c r="C154" s="1">
        <f t="shared" si="30"/>
        <v>515221.19518872601</v>
      </c>
      <c r="D154" s="1">
        <f t="shared" si="31"/>
        <v>0.84230011655309078</v>
      </c>
      <c r="E154" s="1">
        <f t="shared" si="32"/>
        <v>-0.13569223451567708</v>
      </c>
      <c r="F154" s="1">
        <f t="shared" si="33"/>
        <v>1.1721131794695561</v>
      </c>
      <c r="G154" s="1">
        <f t="shared" si="34"/>
        <v>8.5004331479768709</v>
      </c>
      <c r="H154" s="1">
        <f t="shared" si="35"/>
        <v>12</v>
      </c>
    </row>
    <row r="155" spans="2:8">
      <c r="B155" s="1">
        <v>82.5</v>
      </c>
      <c r="C155" s="1">
        <f t="shared" si="30"/>
        <v>518362.7878423158</v>
      </c>
      <c r="D155" s="1">
        <f t="shared" si="31"/>
        <v>0.84722695811981374</v>
      </c>
      <c r="E155" s="1">
        <f t="shared" si="32"/>
        <v>-0.1322544957767548</v>
      </c>
      <c r="F155" s="1">
        <f t="shared" si="33"/>
        <v>1.166197791639292</v>
      </c>
      <c r="G155" s="1">
        <f t="shared" si="34"/>
        <v>8.4545053379013648</v>
      </c>
      <c r="H155" s="1">
        <f t="shared" si="35"/>
        <v>12</v>
      </c>
    </row>
    <row r="156" spans="2:8">
      <c r="B156" s="1">
        <v>83</v>
      </c>
      <c r="C156" s="1">
        <f t="shared" si="30"/>
        <v>521504.3804959057</v>
      </c>
      <c r="D156" s="1">
        <f t="shared" si="31"/>
        <v>0.8520650288435162</v>
      </c>
      <c r="E156" s="1">
        <f t="shared" si="32"/>
        <v>-0.12884237249861893</v>
      </c>
      <c r="F156" s="1">
        <f t="shared" si="33"/>
        <v>1.1604277119878623</v>
      </c>
      <c r="G156" s="1">
        <f t="shared" si="34"/>
        <v>8.4097057186784987</v>
      </c>
      <c r="H156" s="1">
        <f t="shared" si="35"/>
        <v>12</v>
      </c>
    </row>
    <row r="157" spans="2:8">
      <c r="B157" s="1">
        <v>83.5</v>
      </c>
      <c r="C157" s="1">
        <f t="shared" si="30"/>
        <v>524645.97314949543</v>
      </c>
      <c r="D157" s="1">
        <f t="shared" si="31"/>
        <v>0.85681644859306294</v>
      </c>
      <c r="E157" s="1">
        <f t="shared" si="32"/>
        <v>-0.12545540452329162</v>
      </c>
      <c r="F157" s="1">
        <f t="shared" si="33"/>
        <v>1.154797941914979</v>
      </c>
      <c r="G157" s="1">
        <f t="shared" si="34"/>
        <v>8.365995480551204</v>
      </c>
      <c r="H157" s="1">
        <f t="shared" si="35"/>
        <v>12</v>
      </c>
    </row>
    <row r="158" spans="2:8">
      <c r="B158" s="1">
        <v>84</v>
      </c>
      <c r="C158" s="1">
        <f t="shared" ref="C158" si="36">2*PI()*B158*1000</f>
        <v>527787.56580308522</v>
      </c>
      <c r="D158" s="1">
        <f t="shared" ref="D158" si="37">1+$E$15/$E$14*(1-$C$20^2/C158^2)</f>
        <v>0.86148327433432292</v>
      </c>
      <c r="E158" s="1">
        <f t="shared" ref="E158" si="38">$C$21*(C158/$C$20-$C$20/C158)</f>
        <v>-0.12209314264893679</v>
      </c>
      <c r="F158" s="1">
        <f t="shared" ref="F158" si="39">(D158^2+E158^2)^0.5/(D158^2+E158^2)</f>
        <v>1.1493036918401172</v>
      </c>
      <c r="G158" s="1">
        <f t="shared" si="34"/>
        <v>8.32333743661796</v>
      </c>
      <c r="H158" s="1">
        <f t="shared" si="35"/>
        <v>12</v>
      </c>
    </row>
    <row r="159" spans="2:8">
      <c r="B159" s="1">
        <v>84.5</v>
      </c>
      <c r="C159" s="1">
        <f t="shared" ref="C159:C190" si="40">2*PI()*B159*1000</f>
        <v>530929.15845667501</v>
      </c>
      <c r="D159" s="1">
        <f t="shared" ref="D159:D190" si="41">1+$E$15/$E$14*(1-$C$20^2/C159^2)</f>
        <v>0.86606750235677776</v>
      </c>
      <c r="E159" s="1">
        <f t="shared" ref="E159:E190" si="42">$C$21*(C159/$C$20-$C$20/C159)</f>
        <v>-0.11875514830571469</v>
      </c>
      <c r="F159" s="1">
        <f t="shared" ref="F159:F190" si="43">(D159^2+E159^2)^0.5/(D159^2+E159^2)</f>
        <v>1.1439403713725973</v>
      </c>
      <c r="G159" s="1">
        <f t="shared" ref="G159" si="44">F159*$C$23/$C$13-$C$3</f>
        <v>8.281695946512091</v>
      </c>
      <c r="H159" s="1">
        <f t="shared" ref="H159" si="45">$C$2</f>
        <v>12</v>
      </c>
    </row>
    <row r="160" spans="2:8">
      <c r="B160" s="1">
        <v>85</v>
      </c>
      <c r="C160" s="1">
        <f t="shared" si="40"/>
        <v>534070.7511102648</v>
      </c>
      <c r="D160" s="1">
        <f t="shared" si="41"/>
        <v>0.87057107040871728</v>
      </c>
      <c r="E160" s="1">
        <f t="shared" si="42"/>
        <v>-0.11544099324307594</v>
      </c>
      <c r="F160" s="1">
        <f t="shared" si="43"/>
        <v>1.1387035799501044</v>
      </c>
      <c r="G160" s="1">
        <f t="shared" ref="G160:G191" si="46">F160*$C$23/$C$13-$C$3</f>
        <v>8.2410368437180548</v>
      </c>
      <c r="H160" s="1">
        <f t="shared" ref="H160:H191" si="47">$C$2</f>
        <v>12</v>
      </c>
    </row>
    <row r="161" spans="2:8">
      <c r="B161" s="1">
        <v>85.5</v>
      </c>
      <c r="C161" s="1">
        <f t="shared" si="40"/>
        <v>537212.34376385459</v>
      </c>
      <c r="D161" s="1">
        <f t="shared" si="41"/>
        <v>0.87499585974528671</v>
      </c>
      <c r="E161" s="1">
        <f t="shared" si="42"/>
        <v>-0.11215025922802789</v>
      </c>
      <c r="F161" s="1">
        <f t="shared" si="43"/>
        <v>1.1335890979284839</v>
      </c>
      <c r="G161" s="1">
        <f t="shared" si="46"/>
        <v>8.2013273663915136</v>
      </c>
      <c r="H161" s="1">
        <f t="shared" si="47"/>
        <v>12</v>
      </c>
    </row>
    <row r="162" spans="2:8">
      <c r="B162" s="1">
        <v>86</v>
      </c>
      <c r="C162" s="1">
        <f t="shared" si="40"/>
        <v>540353.93641744438</v>
      </c>
      <c r="D162" s="1">
        <f t="shared" si="41"/>
        <v>0.87934369709342652</v>
      </c>
      <c r="E162" s="1">
        <f t="shared" si="42"/>
        <v>-0.10888253775392644</v>
      </c>
      <c r="F162" s="1">
        <f t="shared" si="43"/>
        <v>1.1285928781051351</v>
      </c>
      <c r="G162" s="1">
        <f t="shared" si="46"/>
        <v>8.1625360915458902</v>
      </c>
      <c r="H162" s="1">
        <f t="shared" si="47"/>
        <v>12</v>
      </c>
    </row>
    <row r="163" spans="2:8">
      <c r="B163" s="1">
        <v>86.5</v>
      </c>
      <c r="C163" s="1">
        <f t="shared" si="40"/>
        <v>543495.52907103417</v>
      </c>
      <c r="D163" s="1">
        <f t="shared" si="41"/>
        <v>0.88361635653753656</v>
      </c>
      <c r="E163" s="1">
        <f t="shared" si="42"/>
        <v>-0.10563742975936793</v>
      </c>
      <c r="F163" s="1">
        <f t="shared" si="43"/>
        <v>1.1237110376580872</v>
      </c>
      <c r="G163" s="1">
        <f t="shared" si="46"/>
        <v>8.1246328724663517</v>
      </c>
      <c r="H163" s="1">
        <f t="shared" si="47"/>
        <v>12</v>
      </c>
    </row>
    <row r="164" spans="2:8">
      <c r="B164" s="1">
        <v>87</v>
      </c>
      <c r="C164" s="1">
        <f t="shared" si="40"/>
        <v>546637.12172462395</v>
      </c>
      <c r="D164" s="1">
        <f t="shared" si="41"/>
        <v>0.88781556132949957</v>
      </c>
      <c r="E164" s="1">
        <f t="shared" si="42"/>
        <v>-0.10241454535677408</v>
      </c>
      <c r="F164" s="1">
        <f t="shared" si="43"/>
        <v>1.1189398504828243</v>
      </c>
      <c r="G164" s="1">
        <f t="shared" si="46"/>
        <v>8.0875887792119663</v>
      </c>
      <c r="H164" s="1">
        <f t="shared" si="47"/>
        <v>12</v>
      </c>
    </row>
    <row r="165" spans="2:8">
      <c r="B165" s="1">
        <v>87.5</v>
      </c>
      <c r="C165" s="1">
        <f t="shared" si="40"/>
        <v>549778.71437821374</v>
      </c>
      <c r="D165" s="1">
        <f t="shared" si="41"/>
        <v>0.89194298562651197</v>
      </c>
      <c r="E165" s="1">
        <f t="shared" si="42"/>
        <v>-9.9213503570282552E-2</v>
      </c>
      <c r="F165" s="1">
        <f t="shared" si="43"/>
        <v>1.1142757399090724</v>
      </c>
      <c r="G165" s="1">
        <f t="shared" si="46"/>
        <v>8.0513760420679219</v>
      </c>
      <c r="H165" s="1">
        <f t="shared" si="47"/>
        <v>12</v>
      </c>
    </row>
    <row r="166" spans="2:8">
      <c r="B166" s="1">
        <v>88</v>
      </c>
      <c r="C166" s="1">
        <f t="shared" si="40"/>
        <v>552920.30703180353</v>
      </c>
      <c r="D166" s="1">
        <f t="shared" si="41"/>
        <v>0.89600025615999246</v>
      </c>
      <c r="E166" s="1">
        <f t="shared" si="42"/>
        <v>-9.6033932082573534E-2</v>
      </c>
      <c r="F166" s="1">
        <f t="shared" si="43"/>
        <v>1.1097152717800574</v>
      </c>
      <c r="G166" s="1">
        <f t="shared" si="46"/>
        <v>8.0159679978120213</v>
      </c>
      <c r="H166" s="1">
        <f t="shared" si="47"/>
        <v>12</v>
      </c>
    </row>
    <row r="167" spans="2:8">
      <c r="B167" s="1">
        <v>88.5</v>
      </c>
      <c r="C167" s="1">
        <f t="shared" si="40"/>
        <v>556061.89968539344</v>
      </c>
      <c r="D167" s="1">
        <f t="shared" si="41"/>
        <v>0.89998895383867772</v>
      </c>
      <c r="E167" s="1">
        <f t="shared" si="42"/>
        <v>-9.28754669902776E-2</v>
      </c>
      <c r="F167" s="1">
        <f t="shared" si="43"/>
        <v>1.1052551478771198</v>
      </c>
      <c r="G167" s="1">
        <f t="shared" si="46"/>
        <v>7.9813390386625773</v>
      </c>
      <c r="H167" s="1">
        <f t="shared" si="47"/>
        <v>12</v>
      </c>
    </row>
    <row r="168" spans="2:8">
      <c r="B168" s="1">
        <v>89</v>
      </c>
      <c r="C168" s="1">
        <f t="shared" si="40"/>
        <v>559203.49233898323</v>
      </c>
      <c r="D168" s="1">
        <f t="shared" si="41"/>
        <v>0.90391061528885031</v>
      </c>
      <c r="E168" s="1">
        <f t="shared" si="42"/>
        <v>-8.9737752567629656E-2</v>
      </c>
      <c r="F168" s="1">
        <f t="shared" si="43"/>
        <v>1.1008921996730656</v>
      </c>
      <c r="G168" s="1">
        <f t="shared" si="46"/>
        <v>7.9474645637786328</v>
      </c>
      <c r="H168" s="1">
        <f t="shared" si="47"/>
        <v>12</v>
      </c>
    </row>
    <row r="169" spans="2:8">
      <c r="B169" s="1">
        <v>89.5</v>
      </c>
      <c r="C169" s="1">
        <f t="shared" si="40"/>
        <v>562345.08499257301</v>
      </c>
      <c r="D169" s="1">
        <f t="shared" si="41"/>
        <v>0.90776673433450683</v>
      </c>
      <c r="E169" s="1">
        <f t="shared" si="42"/>
        <v>-8.6620441038043228E-2</v>
      </c>
      <c r="F169" s="1">
        <f t="shared" si="43"/>
        <v>1.096623382398128</v>
      </c>
      <c r="G169" s="1">
        <f t="shared" si="46"/>
        <v>7.9143209331873621</v>
      </c>
      <c r="H169" s="1">
        <f t="shared" si="47"/>
        <v>12</v>
      </c>
    </row>
    <row r="170" spans="2:8">
      <c r="B170" s="1">
        <v>90</v>
      </c>
      <c r="C170" s="1">
        <f t="shared" si="40"/>
        <v>565486.6776461628</v>
      </c>
      <c r="D170" s="1">
        <f t="shared" si="41"/>
        <v>0.91155876342012143</v>
      </c>
      <c r="E170" s="1">
        <f t="shared" si="42"/>
        <v>-8.352319235330076E-2</v>
      </c>
      <c r="F170" s="1">
        <f t="shared" si="43"/>
        <v>1.092445769403011</v>
      </c>
      <c r="G170" s="1">
        <f t="shared" si="46"/>
        <v>7.8818854240180301</v>
      </c>
      <c r="H170" s="1">
        <f t="shared" si="47"/>
        <v>12</v>
      </c>
    </row>
    <row r="171" spans="2:8">
      <c r="B171" s="1">
        <v>90.5</v>
      </c>
      <c r="C171" s="1">
        <f t="shared" si="40"/>
        <v>568628.27029975259</v>
      </c>
      <c r="D171" s="1">
        <f t="shared" si="41"/>
        <v>0.91528811497853946</v>
      </c>
      <c r="E171" s="1">
        <f t="shared" si="42"/>
        <v>-8.0445673980062166E-2</v>
      </c>
      <c r="F171" s="1">
        <f t="shared" si="43"/>
        <v>1.0883565468040648</v>
      </c>
      <c r="G171" s="1">
        <f t="shared" si="46"/>
        <v>7.8501361889264594</v>
      </c>
      <c r="H171" s="1">
        <f t="shared" si="47"/>
        <v>12</v>
      </c>
    </row>
    <row r="172" spans="2:8">
      <c r="B172" s="1">
        <v>91</v>
      </c>
      <c r="C172" s="1">
        <f t="shared" si="40"/>
        <v>571769.86295334238</v>
      </c>
      <c r="D172" s="1">
        <f t="shared" si="41"/>
        <v>0.91895616274640535</v>
      </c>
      <c r="E172" s="1">
        <f t="shared" si="42"/>
        <v>-7.7387560693412599E-2</v>
      </c>
      <c r="F172" s="1">
        <f t="shared" si="43"/>
        <v>1.0843530083962465</v>
      </c>
      <c r="G172" s="1">
        <f t="shared" si="46"/>
        <v>7.8190522165986369</v>
      </c>
      <c r="H172" s="1">
        <f t="shared" si="47"/>
        <v>12</v>
      </c>
    </row>
    <row r="173" spans="2:8">
      <c r="B173" s="1">
        <v>91.5</v>
      </c>
      <c r="C173" s="1">
        <f t="shared" si="40"/>
        <v>574911.45560693217</v>
      </c>
      <c r="D173" s="1">
        <f t="shared" si="41"/>
        <v>0.92256424302941065</v>
      </c>
      <c r="E173" s="1">
        <f t="shared" si="42"/>
        <v>-7.4348534377178518E-2</v>
      </c>
      <c r="F173" s="1">
        <f t="shared" si="43"/>
        <v>1.0804325508201529</v>
      </c>
      <c r="G173" s="1">
        <f t="shared" si="46"/>
        <v>7.7886132942269395</v>
      </c>
      <c r="H173" s="1">
        <f t="shared" si="47"/>
        <v>12</v>
      </c>
    </row>
    <row r="174" spans="2:8">
      <c r="B174" s="1">
        <v>92</v>
      </c>
      <c r="C174" s="1">
        <f t="shared" si="40"/>
        <v>578053.04826052196</v>
      </c>
      <c r="D174" s="1">
        <f t="shared" si="41"/>
        <v>0.92611365591953954</v>
      </c>
      <c r="E174" s="1">
        <f t="shared" si="42"/>
        <v>-7.1328283830755262E-2</v>
      </c>
      <c r="F174" s="1">
        <f t="shared" si="43"/>
        <v>1.0765926689700061</v>
      </c>
      <c r="G174" s="1">
        <f t="shared" si="46"/>
        <v>7.7587999718571616</v>
      </c>
      <c r="H174" s="1">
        <f t="shared" si="47"/>
        <v>12</v>
      </c>
    </row>
    <row r="175" spans="2:8">
      <c r="B175" s="1">
        <v>92.5</v>
      </c>
      <c r="C175" s="1">
        <f t="shared" si="40"/>
        <v>581194.64091411163</v>
      </c>
      <c r="D175" s="1">
        <f t="shared" si="41"/>
        <v>0.9296056664663821</v>
      </c>
      <c r="E175" s="1">
        <f t="shared" si="42"/>
        <v>-6.8326504582200118E-2</v>
      </c>
      <c r="F175" s="1">
        <f t="shared" si="43"/>
        <v>1.0728309516300925</v>
      </c>
      <c r="G175" s="1">
        <f t="shared" si="46"/>
        <v>7.7295935285092909</v>
      </c>
      <c r="H175" s="1">
        <f t="shared" si="47"/>
        <v>12</v>
      </c>
    </row>
    <row r="176" spans="2:8">
      <c r="B176" s="1">
        <v>93</v>
      </c>
      <c r="C176" s="1">
        <f t="shared" si="40"/>
        <v>584336.23356770142</v>
      </c>
      <c r="D176" s="1">
        <f t="shared" si="41"/>
        <v>0.93304150580448386</v>
      </c>
      <c r="E176" s="1">
        <f t="shared" si="42"/>
        <v>-6.5342898707353603E-2</v>
      </c>
      <c r="F176" s="1">
        <f t="shared" si="43"/>
        <v>1.0691450773277476</v>
      </c>
      <c r="G176" s="1">
        <f t="shared" si="46"/>
        <v>7.7009759399795588</v>
      </c>
      <c r="H176" s="1">
        <f t="shared" si="47"/>
        <v>12</v>
      </c>
    </row>
    <row r="177" spans="2:8">
      <c r="B177" s="1">
        <v>93.5</v>
      </c>
      <c r="C177" s="1">
        <f t="shared" si="40"/>
        <v>587477.82622129133</v>
      </c>
      <c r="D177" s="1">
        <f t="shared" si="41"/>
        <v>0.93642237223860936</v>
      </c>
      <c r="E177" s="1">
        <f t="shared" si="42"/>
        <v>-6.2377174654765936E-2</v>
      </c>
      <c r="F177" s="1">
        <f t="shared" si="43"/>
        <v>1.0655328103915596</v>
      </c>
      <c r="G177" s="1">
        <f t="shared" si="46"/>
        <v>7.6729298482358388</v>
      </c>
      <c r="H177" s="1">
        <f t="shared" si="47"/>
        <v>12</v>
      </c>
    </row>
    <row r="178" spans="2:8">
      <c r="B178" s="1">
        <v>94</v>
      </c>
      <c r="C178" s="1">
        <f t="shared" si="40"/>
        <v>590619.41887488111</v>
      </c>
      <c r="D178" s="1">
        <f t="shared" si="41"/>
        <v>0.93974943228870345</v>
      </c>
      <c r="E178" s="1">
        <f t="shared" si="42"/>
        <v>-5.9429047076209739E-2</v>
      </c>
      <c r="F178" s="1">
        <f t="shared" si="43"/>
        <v>1.0619919972040335</v>
      </c>
      <c r="G178" s="1">
        <f t="shared" si="46"/>
        <v>7.6454385323228671</v>
      </c>
      <c r="H178" s="1">
        <f t="shared" si="47"/>
        <v>12</v>
      </c>
    </row>
    <row r="179" spans="2:8">
      <c r="B179" s="1">
        <v>94.5</v>
      </c>
      <c r="C179" s="1">
        <f t="shared" si="40"/>
        <v>593761.0115284709</v>
      </c>
      <c r="D179" s="1">
        <f t="shared" si="41"/>
        <v>0.9430238216962552</v>
      </c>
      <c r="E179" s="1">
        <f t="shared" si="42"/>
        <v>-5.6498236662573344E-2</v>
      </c>
      <c r="F179" s="1">
        <f t="shared" si="43"/>
        <v>1.0585205626384979</v>
      </c>
      <c r="G179" s="1">
        <f t="shared" si="46"/>
        <v>7.6184858806979374</v>
      </c>
      <c r="H179" s="1">
        <f t="shared" si="47"/>
        <v>12</v>
      </c>
    </row>
    <row r="180" spans="2:8">
      <c r="B180" s="1">
        <v>95</v>
      </c>
      <c r="C180" s="1">
        <f t="shared" si="40"/>
        <v>596902.60418206069</v>
      </c>
      <c r="D180" s="1">
        <f t="shared" si="41"/>
        <v>0.94624664639368228</v>
      </c>
      <c r="E180" s="1">
        <f t="shared" si="42"/>
        <v>-5.3584469984936975E-2</v>
      </c>
      <c r="F180" s="1">
        <f t="shared" si="43"/>
        <v>1.0551165066705646</v>
      </c>
      <c r="G180" s="1">
        <f t="shared" si="46"/>
        <v>7.5920563649218504</v>
      </c>
      <c r="H180" s="1">
        <f t="shared" si="47"/>
        <v>12</v>
      </c>
    </row>
    <row r="181" spans="2:8">
      <c r="B181" s="1">
        <v>95.5</v>
      </c>
      <c r="C181" s="1">
        <f t="shared" si="40"/>
        <v>600044.19683565048</v>
      </c>
      <c r="D181" s="1">
        <f t="shared" si="41"/>
        <v>0.94941898343828113</v>
      </c>
      <c r="E181" s="1">
        <f t="shared" si="42"/>
        <v>-5.0687479340640863E-2</v>
      </c>
      <c r="F181" s="1">
        <f t="shared" si="43"/>
        <v>1.0517779011549619</v>
      </c>
      <c r="G181" s="1">
        <f t="shared" si="46"/>
        <v>7.5661350146338524</v>
      </c>
      <c r="H181" s="1">
        <f t="shared" si="47"/>
        <v>12</v>
      </c>
    </row>
    <row r="182" spans="2:8">
      <c r="B182" s="1">
        <v>96</v>
      </c>
      <c r="C182" s="1">
        <f t="shared" si="40"/>
        <v>603185.78948924027</v>
      </c>
      <c r="D182" s="1">
        <f t="shared" si="41"/>
        <v>0.952541881912216</v>
      </c>
      <c r="E182" s="1">
        <f t="shared" si="42"/>
        <v>-4.7807002604164116E-2</v>
      </c>
      <c r="F182" s="1">
        <f t="shared" si="43"/>
        <v>1.0485028867590371</v>
      </c>
      <c r="G182" s="1">
        <f t="shared" si="46"/>
        <v>7.5407073937429576</v>
      </c>
      <c r="H182" s="1">
        <f t="shared" si="47"/>
        <v>12</v>
      </c>
    </row>
    <row r="183" spans="2:8">
      <c r="B183" s="1">
        <v>96.5</v>
      </c>
      <c r="C183" s="1">
        <f t="shared" si="40"/>
        <v>606327.38214283006</v>
      </c>
      <c r="D183" s="1">
        <f t="shared" si="41"/>
        <v>0.95561636378995218</v>
      </c>
      <c r="E183" s="1">
        <f t="shared" si="42"/>
        <v>-4.4942783082639153E-2</v>
      </c>
      <c r="F183" s="1">
        <f t="shared" si="43"/>
        <v>1.0452896700446868</v>
      </c>
      <c r="G183" s="1">
        <f t="shared" si="46"/>
        <v>7.5157595777716857</v>
      </c>
      <c r="H183" s="1">
        <f t="shared" si="47"/>
        <v>12</v>
      </c>
    </row>
    <row r="184" spans="2:8">
      <c r="B184" s="1">
        <v>97</v>
      </c>
      <c r="C184" s="1">
        <f t="shared" si="40"/>
        <v>609468.97479641985</v>
      </c>
      <c r="D184" s="1">
        <f t="shared" si="41"/>
        <v>0.9586434247744694</v>
      </c>
      <c r="E184" s="1">
        <f t="shared" si="42"/>
        <v>-4.2094569375834563E-2</v>
      </c>
      <c r="F184" s="1">
        <f t="shared" si="43"/>
        <v>1.042136520690925</v>
      </c>
      <c r="G184" s="1">
        <f t="shared" si="46"/>
        <v>7.4912781322917521</v>
      </c>
      <c r="H184" s="1">
        <f t="shared" si="47"/>
        <v>12</v>
      </c>
    </row>
    <row r="185" spans="2:8">
      <c r="B185" s="1">
        <v>97.5</v>
      </c>
      <c r="C185" s="1">
        <f t="shared" si="40"/>
        <v>612610.56745000964</v>
      </c>
      <c r="D185" s="1">
        <f t="shared" si="41"/>
        <v>0.96162403510353522</v>
      </c>
      <c r="E185" s="1">
        <f t="shared" si="42"/>
        <v>-3.9262115240447197E-2</v>
      </c>
      <c r="F185" s="1">
        <f t="shared" si="43"/>
        <v>1.039041768849706</v>
      </c>
      <c r="G185" s="1">
        <f t="shared" si="46"/>
        <v>7.4672500923943268</v>
      </c>
      <c r="H185" s="1">
        <f t="shared" si="47"/>
        <v>12</v>
      </c>
    </row>
    <row r="186" spans="2:8">
      <c r="B186" s="1">
        <v>98</v>
      </c>
      <c r="C186" s="1">
        <f t="shared" si="40"/>
        <v>615752.16010359942</v>
      </c>
      <c r="D186" s="1">
        <f t="shared" si="41"/>
        <v>0.96455914032725765</v>
      </c>
      <c r="E186" s="1">
        <f t="shared" si="42"/>
        <v>-3.6445179458547049E-2</v>
      </c>
      <c r="F186" s="1">
        <f t="shared" si="43"/>
        <v>1.0360038026280247</v>
      </c>
      <c r="G186" s="1">
        <f t="shared" si="46"/>
        <v>7.4436629431407599</v>
      </c>
      <c r="H186" s="1">
        <f t="shared" si="47"/>
        <v>12</v>
      </c>
    </row>
    <row r="187" spans="2:8">
      <c r="B187" s="1">
        <v>98.5</v>
      </c>
      <c r="C187" s="1">
        <f t="shared" si="40"/>
        <v>618893.75275718921</v>
      </c>
      <c r="D187" s="1">
        <f t="shared" si="41"/>
        <v>0.96744966205807748</v>
      </c>
      <c r="E187" s="1">
        <f t="shared" si="42"/>
        <v>-3.3643525710030278E-2</v>
      </c>
      <c r="F187" s="1">
        <f t="shared" si="43"/>
        <v>1.0330210656896941</v>
      </c>
      <c r="G187" s="1">
        <f t="shared" si="46"/>
        <v>7.420504600942472</v>
      </c>
      <c r="H187" s="1">
        <f t="shared" si="47"/>
        <v>12</v>
      </c>
    </row>
    <row r="188" spans="2:8">
      <c r="B188" s="1">
        <v>99</v>
      </c>
      <c r="C188" s="1">
        <f t="shared" si="40"/>
        <v>622035.34541077912</v>
      </c>
      <c r="D188" s="1">
        <f t="shared" si="41"/>
        <v>0.97029649869431522</v>
      </c>
      <c r="E188" s="1">
        <f t="shared" si="42"/>
        <v>-3.0856922448936386E-2</v>
      </c>
      <c r="F188" s="1">
        <f t="shared" si="43"/>
        <v>1.0300920549705639</v>
      </c>
      <c r="G188" s="1">
        <f t="shared" si="46"/>
        <v>7.3977633958216353</v>
      </c>
      <c r="H188" s="1">
        <f t="shared" si="47"/>
        <v>12</v>
      </c>
    </row>
    <row r="189" spans="2:8">
      <c r="B189" s="1">
        <v>99.5</v>
      </c>
      <c r="C189" s="1">
        <f t="shared" si="40"/>
        <v>625176.93806436891</v>
      </c>
      <c r="D189" s="1">
        <f t="shared" si="41"/>
        <v>0.97310052611832865</v>
      </c>
      <c r="E189" s="1">
        <f t="shared" si="42"/>
        <v>-2.8085142783495515E-2</v>
      </c>
      <c r="F189" s="1">
        <f t="shared" si="43"/>
        <v>1.027215318501276</v>
      </c>
      <c r="G189" s="1">
        <f t="shared" si="46"/>
        <v>7.3754280545067736</v>
      </c>
      <c r="H189" s="1">
        <f t="shared" si="47"/>
        <v>12</v>
      </c>
    </row>
    <row r="190" spans="2:8">
      <c r="B190" s="1">
        <v>100</v>
      </c>
      <c r="C190" s="1">
        <f t="shared" si="40"/>
        <v>628318.5307179587</v>
      </c>
      <c r="D190" s="1">
        <f t="shared" si="41"/>
        <v>0.97586259837029832</v>
      </c>
      <c r="E190" s="1">
        <f t="shared" si="42"/>
        <v>-2.5327964359772626E-2</v>
      </c>
      <c r="F190" s="1">
        <f t="shared" si="43"/>
        <v>1.0243894533319833</v>
      </c>
      <c r="G190" s="1">
        <f t="shared" si="46"/>
        <v>7.3534876843200117</v>
      </c>
      <c r="H190" s="1">
        <f t="shared" si="47"/>
        <v>12</v>
      </c>
    </row>
    <row r="191" spans="2:8">
      <c r="B191" s="1">
        <v>100.5</v>
      </c>
      <c r="C191" s="1">
        <f t="shared" ref="C191:C221" si="48">2*PI()*B191*1000</f>
        <v>631460.12337154849</v>
      </c>
      <c r="D191" s="1">
        <f t="shared" ref="D191:D221" si="49">1+$E$15/$E$14*(1-$C$20^2/C191^2)</f>
        <v>0.97858354829860483</v>
      </c>
      <c r="E191" s="1">
        <f t="shared" ref="E191:E221" si="50">$C$21*(C191/$C$20-$C$20/C191)</f>
        <v>-2.2585169248786927E-2</v>
      </c>
      <c r="F191" s="1">
        <f t="shared" ref="F191:F221" si="51">(D191^2+E191^2)^0.5/(D191^2+E191^2)</f>
        <v>1.0216131035537634</v>
      </c>
      <c r="G191" s="1">
        <f t="shared" si="46"/>
        <v>7.3319317578150951</v>
      </c>
      <c r="H191" s="1">
        <f t="shared" si="47"/>
        <v>12</v>
      </c>
    </row>
    <row r="192" spans="2:8">
      <c r="B192" s="1">
        <v>101</v>
      </c>
      <c r="C192" s="1">
        <f t="shared" si="48"/>
        <v>634601.71602513827</v>
      </c>
      <c r="D192" s="1">
        <f t="shared" si="49"/>
        <v>0.98126418818772509</v>
      </c>
      <c r="E192" s="1">
        <f t="shared" si="50"/>
        <v>-1.98565438369829E-2</v>
      </c>
      <c r="F192" s="1">
        <f t="shared" si="51"/>
        <v>1.0188849584117399</v>
      </c>
      <c r="G192" s="1">
        <f t="shared" ref="G192:G222" si="52">F192*$C$23/$C$13-$C$3</f>
        <v>7.3107500981274187</v>
      </c>
      <c r="H192" s="1">
        <f t="shared" ref="H192:H222" si="53">$C$2</f>
        <v>12</v>
      </c>
    </row>
    <row r="193" spans="2:8">
      <c r="B193" s="1">
        <v>101.5</v>
      </c>
      <c r="C193" s="1">
        <f t="shared" si="48"/>
        <v>637743.30867872795</v>
      </c>
      <c r="D193" s="1">
        <f t="shared" si="49"/>
        <v>0.98390531036453033</v>
      </c>
      <c r="E193" s="1">
        <f t="shared" si="50"/>
        <v>-1.7141878719939239E-2</v>
      </c>
      <c r="F193" s="1">
        <f t="shared" si="51"/>
        <v>1.0162037505052073</v>
      </c>
      <c r="G193" s="1">
        <f t="shared" si="52"/>
        <v>7.2899328649995834</v>
      </c>
      <c r="H193" s="1">
        <f t="shared" si="53"/>
        <v>12</v>
      </c>
    </row>
    <row r="194" spans="2:8">
      <c r="B194" s="1">
        <v>102</v>
      </c>
      <c r="C194" s="1">
        <f t="shared" si="48"/>
        <v>640884.90133231774</v>
      </c>
      <c r="D194" s="1">
        <f t="shared" si="49"/>
        <v>0.98650768778383147</v>
      </c>
      <c r="E194" s="1">
        <f t="shared" si="50"/>
        <v>-1.4440968599203406E-2</v>
      </c>
      <c r="F194" s="1">
        <f t="shared" si="51"/>
        <v>1.0135682540703059</v>
      </c>
      <c r="G194" s="1">
        <f t="shared" si="52"/>
        <v>7.2694705414478547</v>
      </c>
      <c r="H194" s="1">
        <f t="shared" si="53"/>
        <v>12</v>
      </c>
    </row>
    <row r="195" spans="2:8">
      <c r="B195" s="1">
        <v>102.5</v>
      </c>
      <c r="C195" s="1">
        <f t="shared" si="48"/>
        <v>644026.49398590752</v>
      </c>
      <c r="D195" s="1">
        <f t="shared" si="49"/>
        <v>0.98907207459397806</v>
      </c>
      <c r="E195" s="1">
        <f t="shared" si="50"/>
        <v>-1.1753612182146576E-2</v>
      </c>
      <c r="F195" s="1">
        <f t="shared" si="51"/>
        <v>1.0109772833410411</v>
      </c>
      <c r="G195" s="1">
        <f t="shared" si="52"/>
        <v>7.2493539210369233</v>
      </c>
      <c r="H195" s="1">
        <f t="shared" si="53"/>
        <v>12</v>
      </c>
    </row>
    <row r="196" spans="2:8">
      <c r="B196" s="1">
        <v>103</v>
      </c>
      <c r="C196" s="1">
        <f t="shared" si="48"/>
        <v>647168.08663949731</v>
      </c>
      <c r="D196" s="1">
        <f t="shared" si="49"/>
        <v>0.99159920668328616</v>
      </c>
      <c r="E196" s="1">
        <f t="shared" si="50"/>
        <v>-9.0796120847346125E-3</v>
      </c>
      <c r="F196" s="1">
        <f t="shared" si="51"/>
        <v>1.0084296909846677</v>
      </c>
      <c r="G196" s="1">
        <f t="shared" si="52"/>
        <v>7.2295740957320271</v>
      </c>
      <c r="H196" s="1">
        <f t="shared" si="53"/>
        <v>12</v>
      </c>
    </row>
    <row r="197" spans="2:8">
      <c r="B197" s="1">
        <v>103.5</v>
      </c>
      <c r="C197" s="1">
        <f t="shared" si="48"/>
        <v>650309.6792930871</v>
      </c>
      <c r="D197" s="1">
        <f t="shared" si="49"/>
        <v>0.99408980220803111</v>
      </c>
      <c r="E197" s="1">
        <f t="shared" si="50"/>
        <v>-6.4187747371175722E-3</v>
      </c>
      <c r="F197" s="1">
        <f t="shared" si="51"/>
        <v>1.0059243666076836</v>
      </c>
      <c r="G197" s="1">
        <f t="shared" si="52"/>
        <v>7.2101224442993068</v>
      </c>
      <c r="H197" s="1">
        <f t="shared" si="53"/>
        <v>12</v>
      </c>
    </row>
    <row r="198" spans="2:8">
      <c r="B198" s="1">
        <v>104</v>
      </c>
      <c r="C198" s="1">
        <f t="shared" si="48"/>
        <v>653451.27194667701</v>
      </c>
      <c r="D198" s="1">
        <f t="shared" si="49"/>
        <v>0.99654456210271669</v>
      </c>
      <c r="E198" s="1">
        <f t="shared" si="50"/>
        <v>-3.7709102919425493E-3</v>
      </c>
      <c r="F198" s="1">
        <f t="shared" si="51"/>
        <v>1.0034602353288706</v>
      </c>
      <c r="G198" s="1">
        <f t="shared" si="52"/>
        <v>7.190990621226705</v>
      </c>
      <c r="H198" s="1">
        <f t="shared" si="53"/>
        <v>12</v>
      </c>
    </row>
    <row r="199" spans="2:8">
      <c r="B199" s="1">
        <v>104.5</v>
      </c>
      <c r="C199" s="1">
        <f t="shared" si="48"/>
        <v>656592.8646002668</v>
      </c>
      <c r="D199" s="1">
        <f t="shared" si="49"/>
        <v>0.99896417057329123</v>
      </c>
      <c r="E199" s="1">
        <f t="shared" si="50"/>
        <v>-1.1358325352990703E-3</v>
      </c>
      <c r="F199" s="1">
        <f t="shared" si="51"/>
        <v>1.001036256416032</v>
      </c>
      <c r="G199" s="1">
        <f t="shared" si="52"/>
        <v>7.1721705461394363</v>
      </c>
      <c r="H199" s="1">
        <f t="shared" si="53"/>
        <v>12</v>
      </c>
    </row>
    <row r="200" spans="2:8">
      <c r="B200" s="1">
        <v>105</v>
      </c>
      <c r="C200" s="1">
        <f t="shared" si="48"/>
        <v>659734.45725385658</v>
      </c>
      <c r="D200" s="1">
        <f t="shared" si="49"/>
        <v>1.0013492955739667</v>
      </c>
      <c r="E200" s="1">
        <f t="shared" si="50"/>
        <v>1.4866411997919401E-3</v>
      </c>
      <c r="F200" s="1">
        <f t="shared" si="51"/>
        <v>0.99865142198323198</v>
      </c>
      <c r="G200" s="1">
        <f t="shared" si="52"/>
        <v>7.1536543936851906</v>
      </c>
      <c r="H200" s="1">
        <f t="shared" si="53"/>
        <v>12</v>
      </c>
    </row>
    <row r="201" spans="2:8">
      <c r="B201" s="1">
        <v>105.5</v>
      </c>
      <c r="C201" s="1">
        <f t="shared" si="48"/>
        <v>662876.04990744637</v>
      </c>
      <c r="D201" s="1">
        <f t="shared" si="49"/>
        <v>1.003700589268254</v>
      </c>
      <c r="E201" s="1">
        <f t="shared" si="50"/>
        <v>4.0966901174284091E-3</v>
      </c>
      <c r="F201" s="1">
        <f t="shared" si="51"/>
        <v>0.99630475574554755</v>
      </c>
      <c r="G201" s="1">
        <f t="shared" si="52"/>
        <v>7.1354345838658642</v>
      </c>
      <c r="H201" s="1">
        <f t="shared" si="53"/>
        <v>12</v>
      </c>
    </row>
    <row r="202" spans="2:8">
      <c r="B202" s="1">
        <v>106</v>
      </c>
      <c r="C202" s="1">
        <f t="shared" si="48"/>
        <v>666017.64256103616</v>
      </c>
      <c r="D202" s="1">
        <f t="shared" si="49"/>
        <v>1.0060186884748115</v>
      </c>
      <c r="E202" s="1">
        <f t="shared" si="50"/>
        <v>6.6944900404988152E-3</v>
      </c>
      <c r="F202" s="1">
        <f t="shared" si="51"/>
        <v>0.993995311828474</v>
      </c>
      <c r="G202" s="1">
        <f t="shared" si="52"/>
        <v>7.1175037727936417</v>
      </c>
      <c r="H202" s="1">
        <f t="shared" si="53"/>
        <v>12</v>
      </c>
    </row>
    <row r="203" spans="2:8">
      <c r="B203" s="1">
        <v>106.5</v>
      </c>
      <c r="C203" s="1">
        <f t="shared" si="48"/>
        <v>669159.23521462595</v>
      </c>
      <c r="D203" s="1">
        <f t="shared" si="49"/>
        <v>1.0083042150986783</v>
      </c>
      <c r="E203" s="1">
        <f t="shared" si="50"/>
        <v>9.2802134900534378E-3</v>
      </c>
      <c r="F203" s="1">
        <f t="shared" si="51"/>
        <v>0.99172217362929882</v>
      </c>
      <c r="G203" s="1">
        <f t="shared" si="52"/>
        <v>7.0998548438505615</v>
      </c>
      <c r="H203" s="1">
        <f t="shared" si="53"/>
        <v>12</v>
      </c>
    </row>
    <row r="204" spans="2:8">
      <c r="B204" s="1">
        <v>107</v>
      </c>
      <c r="C204" s="1">
        <f t="shared" si="48"/>
        <v>672300.82786821574</v>
      </c>
      <c r="D204" s="1">
        <f t="shared" si="49"/>
        <v>1.0105577765484306</v>
      </c>
      <c r="E204" s="1">
        <f t="shared" si="50"/>
        <v>1.1854029762450003E-2</v>
      </c>
      <c r="F204" s="1">
        <f t="shared" si="51"/>
        <v>0.98948445272789831</v>
      </c>
      <c r="G204" s="1">
        <f t="shared" si="52"/>
        <v>7.0824808992317987</v>
      </c>
      <c r="H204" s="1">
        <f t="shared" si="53"/>
        <v>12</v>
      </c>
    </row>
    <row r="205" spans="2:8">
      <c r="B205" s="1">
        <v>107.5</v>
      </c>
      <c r="C205" s="1">
        <f t="shared" si="48"/>
        <v>675442.42052180553</v>
      </c>
      <c r="D205" s="1">
        <f t="shared" si="49"/>
        <v>1.0127799661397929</v>
      </c>
      <c r="E205" s="1">
        <f t="shared" si="50"/>
        <v>1.4416105004346423E-2</v>
      </c>
      <c r="F205" s="1">
        <f t="shared" si="51"/>
        <v>0.98728128784454094</v>
      </c>
      <c r="G205" s="1">
        <f t="shared" si="52"/>
        <v>7.0653752518539257</v>
      </c>
      <c r="H205" s="1">
        <f t="shared" si="53"/>
        <v>12</v>
      </c>
    </row>
    <row r="206" spans="2:8">
      <c r="B206" s="1">
        <v>108</v>
      </c>
      <c r="C206" s="1">
        <f t="shared" si="48"/>
        <v>678584.01317539532</v>
      </c>
      <c r="D206" s="1">
        <f t="shared" si="49"/>
        <v>1.0149713634861954</v>
      </c>
      <c r="E206" s="1">
        <f t="shared" si="50"/>
        <v>1.6966602285610827E-2</v>
      </c>
      <c r="F206" s="1">
        <f t="shared" si="51"/>
        <v>0.98511184384242079</v>
      </c>
      <c r="G206" s="1">
        <f t="shared" si="52"/>
        <v>7.0485314176104534</v>
      </c>
      <c r="H206" s="1">
        <f t="shared" si="53"/>
        <v>12</v>
      </c>
    </row>
    <row r="207" spans="2:8">
      <c r="B207" s="1">
        <v>108.5</v>
      </c>
      <c r="C207" s="1">
        <f t="shared" si="48"/>
        <v>681725.60582898511</v>
      </c>
      <c r="D207" s="1">
        <f t="shared" si="49"/>
        <v>1.0171325348767639</v>
      </c>
      <c r="E207" s="1">
        <f t="shared" si="50"/>
        <v>1.9505681670215051E-2</v>
      </c>
      <c r="F207" s="1">
        <f t="shared" si="51"/>
        <v>0.98297531077275535</v>
      </c>
      <c r="G207" s="1">
        <f t="shared" si="52"/>
        <v>7.031943107957856</v>
      </c>
      <c r="H207" s="1">
        <f t="shared" si="53"/>
        <v>12</v>
      </c>
    </row>
    <row r="208" spans="2:8">
      <c r="B208" s="1">
        <v>109</v>
      </c>
      <c r="C208" s="1">
        <f t="shared" si="48"/>
        <v>684867.1984825749</v>
      </c>
      <c r="D208" s="1">
        <f t="shared" si="49"/>
        <v>1.0192640336422003</v>
      </c>
      <c r="E208" s="1">
        <f t="shared" si="50"/>
        <v>2.2033500285177369E-2</v>
      </c>
      <c r="F208" s="1">
        <f t="shared" si="51"/>
        <v>0.98087090296040536</v>
      </c>
      <c r="G208" s="1">
        <f t="shared" si="52"/>
        <v>7.0156042228162026</v>
      </c>
      <c r="H208" s="1">
        <f t="shared" si="53"/>
        <v>12</v>
      </c>
    </row>
    <row r="209" spans="2:8">
      <c r="B209" s="1">
        <v>109.5</v>
      </c>
      <c r="C209" s="1">
        <f t="shared" si="48"/>
        <v>688008.7911361648</v>
      </c>
      <c r="D209" s="1">
        <f t="shared" si="49"/>
        <v>1.0213664005089955</v>
      </c>
      <c r="E209" s="1">
        <f t="shared" si="50"/>
        <v>2.4550212387616257E-2</v>
      </c>
      <c r="F209" s="1">
        <f t="shared" si="51"/>
        <v>0.97879785812807263</v>
      </c>
      <c r="G209" s="1">
        <f t="shared" si="52"/>
        <v>6.9995088437693251</v>
      </c>
      <c r="H209" s="1">
        <f t="shared" si="53"/>
        <v>12</v>
      </c>
    </row>
    <row r="210" spans="2:8">
      <c r="B210" s="1">
        <v>110</v>
      </c>
      <c r="C210" s="1">
        <f t="shared" si="48"/>
        <v>691150.38378975447</v>
      </c>
      <c r="D210" s="1">
        <f t="shared" si="49"/>
        <v>1.0234401639423953</v>
      </c>
      <c r="E210" s="1">
        <f t="shared" si="50"/>
        <v>2.7055969429975003E-2</v>
      </c>
      <c r="F210" s="1">
        <f t="shared" si="51"/>
        <v>0.97675543655724828</v>
      </c>
      <c r="G210" s="1">
        <f t="shared" si="52"/>
        <v>6.9836512275503138</v>
      </c>
      <c r="H210" s="1">
        <f t="shared" si="53"/>
        <v>12</v>
      </c>
    </row>
    <row r="211" spans="2:8">
      <c r="B211" s="1">
        <v>110.5</v>
      </c>
      <c r="C211" s="1">
        <f t="shared" si="48"/>
        <v>694291.97644334426</v>
      </c>
      <c r="D211" s="1">
        <f t="shared" si="49"/>
        <v>1.025485840478531</v>
      </c>
      <c r="E211" s="1">
        <f t="shared" si="50"/>
        <v>2.9550920123476557E-2</v>
      </c>
      <c r="F211" s="1">
        <f t="shared" si="51"/>
        <v>0.97474292028415932</v>
      </c>
      <c r="G211" s="1">
        <f t="shared" si="52"/>
        <v>6.9680257997987471</v>
      </c>
      <c r="H211" s="1">
        <f t="shared" si="53"/>
        <v>12</v>
      </c>
    </row>
    <row r="212" spans="2:8">
      <c r="B212" s="1">
        <v>111</v>
      </c>
      <c r="C212" s="1">
        <f t="shared" si="48"/>
        <v>697433.56909693405</v>
      </c>
      <c r="D212" s="1">
        <f t="shared" si="49"/>
        <v>1.0275039350460988</v>
      </c>
      <c r="E212" s="1">
        <f t="shared" si="50"/>
        <v>3.2035210499862236E-2</v>
      </c>
      <c r="F212" s="1">
        <f t="shared" si="51"/>
        <v>0.97275961232907227</v>
      </c>
      <c r="G212" s="1">
        <f t="shared" si="52"/>
        <v>6.9526271490769043</v>
      </c>
      <c r="H212" s="1">
        <f t="shared" si="53"/>
        <v>12</v>
      </c>
    </row>
    <row r="213" spans="2:8">
      <c r="B213" s="1">
        <v>111.5</v>
      </c>
      <c r="C213" s="1">
        <f t="shared" si="48"/>
        <v>700575.16175052384</v>
      </c>
      <c r="D213" s="1">
        <f t="shared" si="49"/>
        <v>1.0294949412779653</v>
      </c>
      <c r="E213" s="1">
        <f t="shared" si="50"/>
        <v>3.4508983971469884E-2</v>
      </c>
      <c r="F213" s="1">
        <f t="shared" si="51"/>
        <v>0.97080483595738831</v>
      </c>
      <c r="G213" s="1">
        <f t="shared" si="52"/>
        <v>6.9374500211328209</v>
      </c>
      <c r="H213" s="1">
        <f t="shared" si="53"/>
        <v>12</v>
      </c>
    </row>
    <row r="214" spans="2:8">
      <c r="B214" s="1">
        <v>112</v>
      </c>
      <c r="C214" s="1">
        <f t="shared" si="48"/>
        <v>703716.75440411363</v>
      </c>
      <c r="D214" s="1">
        <f t="shared" si="49"/>
        <v>1.0314593418130567</v>
      </c>
      <c r="E214" s="1">
        <f t="shared" si="50"/>
        <v>3.6972381389702803E-2</v>
      </c>
      <c r="F214" s="1">
        <f t="shared" si="51"/>
        <v>0.96887793397104294</v>
      </c>
      <c r="G214" s="1">
        <f t="shared" si="52"/>
        <v>6.9224893133986285</v>
      </c>
      <c r="H214" s="1">
        <f t="shared" si="53"/>
        <v>12</v>
      </c>
    </row>
    <row r="215" spans="2:8">
      <c r="B215" s="1">
        <v>112.5</v>
      </c>
      <c r="C215" s="1">
        <f t="shared" si="48"/>
        <v>706858.34705770342</v>
      </c>
      <c r="D215" s="1">
        <f t="shared" si="49"/>
        <v>1.0333976085888776</v>
      </c>
      <c r="E215" s="1">
        <f t="shared" si="50"/>
        <v>3.9425541101939361E-2</v>
      </c>
      <c r="F215" s="1">
        <f t="shared" si="51"/>
        <v>0.96697826802880593</v>
      </c>
      <c r="G215" s="1">
        <f t="shared" si="52"/>
        <v>6.9077400697132703</v>
      </c>
      <c r="H215" s="1">
        <f t="shared" si="53"/>
        <v>12</v>
      </c>
    </row>
    <row r="216" spans="2:8">
      <c r="B216" s="1">
        <v>113</v>
      </c>
      <c r="C216" s="1">
        <f t="shared" si="48"/>
        <v>709999.93971129321</v>
      </c>
      <c r="D216" s="1">
        <f t="shared" si="49"/>
        <v>1.0353102031249888</v>
      </c>
      <c r="E216" s="1">
        <f t="shared" si="50"/>
        <v>4.1868599006931601E-2</v>
      </c>
      <c r="F216" s="1">
        <f t="shared" si="51"/>
        <v>0.9651052179941495</v>
      </c>
      <c r="G216" s="1">
        <f t="shared" si="52"/>
        <v>6.8931974752592771</v>
      </c>
      <c r="H216" s="1">
        <f t="shared" si="53"/>
        <v>12</v>
      </c>
    </row>
    <row r="217" spans="2:8">
      <c r="B217" s="1">
        <v>113.5</v>
      </c>
      <c r="C217" s="1">
        <f t="shared" si="48"/>
        <v>713141.53236488299</v>
      </c>
      <c r="D217" s="1">
        <f t="shared" si="49"/>
        <v>1.037197576797763</v>
      </c>
      <c r="E217" s="1">
        <f t="shared" si="50"/>
        <v>4.4301688608740127E-2</v>
      </c>
      <c r="F217" s="1">
        <f t="shared" si="51"/>
        <v>0.96325818130941154</v>
      </c>
      <c r="G217" s="1">
        <f t="shared" si="52"/>
        <v>6.8788568517036861</v>
      </c>
      <c r="H217" s="1">
        <f t="shared" si="53"/>
        <v>12</v>
      </c>
    </row>
    <row r="218" spans="2:8">
      <c r="B218" s="1">
        <v>114</v>
      </c>
      <c r="C218" s="1">
        <f t="shared" si="48"/>
        <v>716283.12501847278</v>
      </c>
      <c r="D218" s="1">
        <f t="shared" si="49"/>
        <v>1.0390601711067238</v>
      </c>
      <c r="E218" s="1">
        <f t="shared" si="50"/>
        <v>4.6724941069248883E-2</v>
      </c>
      <c r="F218" s="1">
        <f t="shared" si="51"/>
        <v>0.96143657239505842</v>
      </c>
      <c r="G218" s="1">
        <f t="shared" si="52"/>
        <v>6.8647136525338492</v>
      </c>
      <c r="H218" s="1">
        <f t="shared" si="53"/>
        <v>12</v>
      </c>
    </row>
    <row r="219" spans="2:8">
      <c r="B219" s="1">
        <v>114.5</v>
      </c>
      <c r="C219" s="1">
        <f t="shared" si="48"/>
        <v>719424.71767206257</v>
      </c>
      <c r="D219" s="1">
        <f t="shared" si="49"/>
        <v>1.0408984179327612</v>
      </c>
      <c r="E219" s="1">
        <f t="shared" si="50"/>
        <v>4.913848525930458E-2</v>
      </c>
      <c r="F219" s="1">
        <f t="shared" si="51"/>
        <v>0.95963982207290111</v>
      </c>
      <c r="G219" s="1">
        <f t="shared" si="52"/>
        <v>6.8507634585792019</v>
      </c>
      <c r="H219" s="1">
        <f t="shared" si="53"/>
        <v>12</v>
      </c>
    </row>
    <row r="220" spans="2:8">
      <c r="B220" s="1">
        <v>115</v>
      </c>
      <c r="C220" s="1">
        <f t="shared" si="48"/>
        <v>722566.31032565248</v>
      </c>
      <c r="D220" s="1">
        <f t="shared" si="49"/>
        <v>1.0427127397885054</v>
      </c>
      <c r="E220" s="1">
        <f t="shared" si="50"/>
        <v>5.1542447808521991E-2</v>
      </c>
      <c r="F220" s="1">
        <f t="shared" si="51"/>
        <v>0.95786737701218383</v>
      </c>
      <c r="G220" s="1">
        <f t="shared" si="52"/>
        <v>6.8370019737106347</v>
      </c>
      <c r="H220" s="1">
        <f t="shared" si="53"/>
        <v>12</v>
      </c>
    </row>
    <row r="221" spans="2:8">
      <c r="B221" s="1">
        <v>115.5</v>
      </c>
      <c r="C221" s="1">
        <f t="shared" si="48"/>
        <v>725707.90297924227</v>
      </c>
      <c r="D221" s="1">
        <f t="shared" si="49"/>
        <v>1.0445035500611295</v>
      </c>
      <c r="E221" s="1">
        <f t="shared" si="50"/>
        <v>5.3936953153794868E-2</v>
      </c>
      <c r="F221" s="1">
        <f t="shared" si="51"/>
        <v>0.95611869919751458</v>
      </c>
      <c r="G221" s="1">
        <f t="shared" si="52"/>
        <v>6.8234250207094327</v>
      </c>
      <c r="H221" s="1">
        <f t="shared" si="53"/>
        <v>12</v>
      </c>
    </row>
    <row r="222" spans="2:8">
      <c r="B222" s="1">
        <v>116</v>
      </c>
      <c r="C222" s="1">
        <f t="shared" ref="C222" si="54">2*PI()*B222*1000</f>
        <v>728849.49563283205</v>
      </c>
      <c r="D222" s="1">
        <f t="shared" ref="D222" si="55">1+$E$15/$E$14*(1-$C$20^2/C222^2)</f>
        <v>1.0462712532478435</v>
      </c>
      <c r="E222" s="1">
        <f t="shared" ref="E222" si="56">$C$21*(C222/$C$20-$C$20/C222)</f>
        <v>5.632212358655371E-2</v>
      </c>
      <c r="F222" s="1">
        <f t="shared" ref="F222" si="57">(D222^2+E222^2)^0.5/(D222^2+E222^2)</f>
        <v>0.9543932654176579</v>
      </c>
      <c r="G222" s="1">
        <f t="shared" si="52"/>
        <v>6.8100285372982023</v>
      </c>
      <c r="H222" s="1">
        <f t="shared" si="53"/>
        <v>12</v>
      </c>
    </row>
    <row r="223" spans="2:8">
      <c r="B223" s="1">
        <v>116.5</v>
      </c>
      <c r="C223" s="1">
        <f t="shared" ref="C223:C254" si="58">2*PI()*B223*1000</f>
        <v>731991.08828642184</v>
      </c>
      <c r="D223" s="1">
        <f t="shared" ref="D223:D254" si="59">1+$E$15/$E$14*(1-$C$20^2/C223^2)</f>
        <v>1.0480162451843271</v>
      </c>
      <c r="E223" s="1">
        <f t="shared" ref="E223:E254" si="60">$C$21*(C223/$C$20-$C$20/C223)</f>
        <v>5.8698079298805002E-2</v>
      </c>
      <c r="F223" s="1">
        <f t="shared" ref="F223:F254" si="61">(D223^2+E223^2)^0.5/(D223^2+E223^2)</f>
        <v>0.95269056677426422</v>
      </c>
      <c r="G223" s="1">
        <f t="shared" ref="G223" si="62">F223*$C$23/$C$13-$C$3</f>
        <v>6.7968085723265883</v>
      </c>
      <c r="H223" s="1">
        <f t="shared" ref="H223" si="63">$C$2</f>
        <v>12</v>
      </c>
    </row>
    <row r="224" spans="2:8">
      <c r="B224" s="1">
        <v>117</v>
      </c>
      <c r="C224" s="1">
        <f t="shared" si="58"/>
        <v>735132.68094001163</v>
      </c>
      <c r="D224" s="1">
        <f t="shared" si="59"/>
        <v>1.0497389132663439</v>
      </c>
      <c r="E224" s="1">
        <f t="shared" si="60"/>
        <v>6.1064938427991204E-2</v>
      </c>
      <c r="F224" s="1">
        <f t="shared" si="61"/>
        <v>0.95101010820965015</v>
      </c>
      <c r="G224" s="1">
        <f t="shared" ref="G224:G255" si="64">F224*$C$23/$C$13-$C$3</f>
        <v>6.7837612821048916</v>
      </c>
      <c r="H224" s="1">
        <f t="shared" ref="H224:H255" si="65">$C$2</f>
        <v>12</v>
      </c>
    </row>
    <row r="225" spans="2:8">
      <c r="B225" s="1">
        <v>117.5</v>
      </c>
      <c r="C225" s="1">
        <f t="shared" si="58"/>
        <v>738274.27359360142</v>
      </c>
      <c r="D225" s="1">
        <f t="shared" si="59"/>
        <v>1.0514396366647702</v>
      </c>
      <c r="E225" s="1">
        <f t="shared" si="60"/>
        <v>6.3422817100704659E-2</v>
      </c>
      <c r="F225" s="1">
        <f t="shared" si="61"/>
        <v>0.94935140805278506</v>
      </c>
      <c r="G225" s="1">
        <f t="shared" si="64"/>
        <v>6.7708829268790582</v>
      </c>
      <c r="H225" s="1">
        <f t="shared" si="65"/>
        <v>12</v>
      </c>
    </row>
    <row r="226" spans="2:8">
      <c r="B226" s="1">
        <v>118</v>
      </c>
      <c r="C226" s="1">
        <f t="shared" si="58"/>
        <v>741415.86624719121</v>
      </c>
      <c r="D226" s="1">
        <f t="shared" si="59"/>
        <v>1.0531187865342562</v>
      </c>
      <c r="E226" s="1">
        <f t="shared" si="60"/>
        <v>6.5771829475290353E-2</v>
      </c>
      <c r="F226" s="1">
        <f t="shared" si="61"/>
        <v>0.94771399758269781</v>
      </c>
      <c r="G226" s="1">
        <f t="shared" si="64"/>
        <v>6.758169867440917</v>
      </c>
      <c r="H226" s="1">
        <f t="shared" si="65"/>
        <v>12</v>
      </c>
    </row>
    <row r="227" spans="2:8">
      <c r="B227" s="1">
        <v>118.5</v>
      </c>
      <c r="C227" s="1">
        <f t="shared" si="58"/>
        <v>744557.458900781</v>
      </c>
      <c r="D227" s="1">
        <f t="shared" si="59"/>
        <v>1.0547767262157406</v>
      </c>
      <c r="E227" s="1">
        <f t="shared" si="60"/>
        <v>6.811208778337012E-2</v>
      </c>
      <c r="F227" s="1">
        <f t="shared" si="61"/>
        <v>0.94609742060852708</v>
      </c>
      <c r="G227" s="1">
        <f t="shared" si="64"/>
        <v>6.7456185618676292</v>
      </c>
      <c r="H227" s="1">
        <f t="shared" si="65"/>
        <v>12</v>
      </c>
    </row>
    <row r="228" spans="2:8">
      <c r="B228" s="1">
        <v>119</v>
      </c>
      <c r="C228" s="1">
        <f t="shared" si="58"/>
        <v>747699.05155437067</v>
      </c>
      <c r="D228" s="1">
        <f t="shared" si="59"/>
        <v>1.056413811433019</v>
      </c>
      <c r="E228" s="1">
        <f t="shared" si="60"/>
        <v>7.0443702370320077E-2</v>
      </c>
      <c r="F228" s="1">
        <f t="shared" si="61"/>
        <v>0.94450123306550804</v>
      </c>
      <c r="G228" s="1">
        <f t="shared" si="64"/>
        <v>6.7332255623848898</v>
      </c>
      <c r="H228" s="1">
        <f t="shared" si="65"/>
        <v>12</v>
      </c>
    </row>
    <row r="229" spans="2:8">
      <c r="B229" s="1">
        <v>119.5</v>
      </c>
      <c r="C229" s="1">
        <f t="shared" si="58"/>
        <v>750840.64420796046</v>
      </c>
      <c r="D229" s="1">
        <f t="shared" si="59"/>
        <v>1.0580303904835686</v>
      </c>
      <c r="E229" s="1">
        <f t="shared" si="60"/>
        <v>7.2766781734731917E-2</v>
      </c>
      <c r="F229" s="1">
        <f t="shared" si="61"/>
        <v>0.94292500262619583</v>
      </c>
      <c r="G229" s="1">
        <f t="shared" si="64"/>
        <v>6.7209875123484091</v>
      </c>
      <c r="H229" s="1">
        <f t="shared" si="65"/>
        <v>12</v>
      </c>
    </row>
    <row r="230" spans="2:8">
      <c r="B230" s="1">
        <v>120</v>
      </c>
      <c r="C230" s="1">
        <f t="shared" si="58"/>
        <v>753982.23686155025</v>
      </c>
      <c r="D230" s="1">
        <f t="shared" si="59"/>
        <v>1.0596268044238182</v>
      </c>
      <c r="E230" s="1">
        <f t="shared" si="60"/>
        <v>7.5081432566887263E-2</v>
      </c>
      <c r="F230" s="1">
        <f t="shared" si="61"/>
        <v>0.94136830832627749</v>
      </c>
      <c r="G230" s="1">
        <f t="shared" si="64"/>
        <v>6.7089011433386734</v>
      </c>
      <c r="H230" s="1">
        <f t="shared" si="65"/>
        <v>12</v>
      </c>
    </row>
    <row r="231" spans="2:8">
      <c r="B231" s="1">
        <v>120.5</v>
      </c>
      <c r="C231" s="1">
        <f t="shared" si="58"/>
        <v>757123.82951514015</v>
      </c>
      <c r="D231" s="1">
        <f t="shared" si="59"/>
        <v>1.0612033872490476</v>
      </c>
      <c r="E231" s="1">
        <f t="shared" si="60"/>
        <v>7.7387759786274948E-2</v>
      </c>
      <c r="F231" s="1">
        <f t="shared" si="61"/>
        <v>0.93983074020434731</v>
      </c>
      <c r="G231" s="1">
        <f t="shared" si="64"/>
        <v>6.6969632723641155</v>
      </c>
      <c r="H231" s="1">
        <f t="shared" si="65"/>
        <v>12</v>
      </c>
    </row>
    <row r="232" spans="2:8">
      <c r="B232" s="1">
        <v>121</v>
      </c>
      <c r="C232" s="1">
        <f t="shared" si="58"/>
        <v>760265.42216872994</v>
      </c>
      <c r="D232" s="1">
        <f t="shared" si="59"/>
        <v>1.0627604660680954</v>
      </c>
      <c r="E232" s="1">
        <f t="shared" si="60"/>
        <v>7.9685866578176959E-2</v>
      </c>
      <c r="F232" s="1">
        <f t="shared" si="61"/>
        <v>0.93831189895504918</v>
      </c>
      <c r="G232" s="1">
        <f t="shared" si="64"/>
        <v>6.6851707991680698</v>
      </c>
      <c r="H232" s="1">
        <f t="shared" si="65"/>
        <v>12</v>
      </c>
    </row>
    <row r="233" spans="2:8">
      <c r="B233" s="1">
        <v>121.5</v>
      </c>
      <c r="C233" s="1">
        <f t="shared" si="58"/>
        <v>763407.01482231973</v>
      </c>
      <c r="D233" s="1">
        <f t="shared" si="59"/>
        <v>1.0642983612730432</v>
      </c>
      <c r="E233" s="1">
        <f t="shared" si="60"/>
        <v>8.197585442935254E-2</v>
      </c>
      <c r="F233" s="1">
        <f t="shared" si="61"/>
        <v>0.93681139559502424</v>
      </c>
      <c r="G233" s="1">
        <f t="shared" si="64"/>
        <v>6.6735207036351438</v>
      </c>
      <c r="H233" s="1">
        <f t="shared" si="65"/>
        <v>12</v>
      </c>
    </row>
    <row r="234" spans="2:8">
      <c r="B234" s="1">
        <v>122</v>
      </c>
      <c r="C234" s="1">
        <f t="shared" si="58"/>
        <v>766548.60747590952</v>
      </c>
      <c r="D234" s="1">
        <f t="shared" si="59"/>
        <v>1.0658173867040435</v>
      </c>
      <c r="E234" s="1">
        <f t="shared" si="60"/>
        <v>8.4257823162843429E-2</v>
      </c>
      <c r="F234" s="1">
        <f t="shared" si="61"/>
        <v>0.93532885114112274</v>
      </c>
      <c r="G234" s="1">
        <f t="shared" si="64"/>
        <v>6.6620100432928204</v>
      </c>
      <c r="H234" s="1">
        <f t="shared" si="65"/>
        <v>12</v>
      </c>
    </row>
    <row r="235" spans="2:8">
      <c r="B235" s="1">
        <v>122.5</v>
      </c>
      <c r="C235" s="1">
        <f t="shared" si="58"/>
        <v>769690.20012949931</v>
      </c>
      <c r="D235" s="1">
        <f t="shared" si="59"/>
        <v>1.0673178498094449</v>
      </c>
      <c r="E235" s="1">
        <f t="shared" si="60"/>
        <v>8.6531870971927258E-2</v>
      </c>
      <c r="F235" s="1">
        <f t="shared" si="61"/>
        <v>0.93386389630036681</v>
      </c>
      <c r="G235" s="1">
        <f t="shared" si="64"/>
        <v>6.6506359509042872</v>
      </c>
      <c r="H235" s="1">
        <f t="shared" si="65"/>
        <v>12</v>
      </c>
    </row>
    <row r="236" spans="2:8">
      <c r="B236" s="1">
        <v>123</v>
      </c>
      <c r="C236" s="1">
        <f t="shared" si="58"/>
        <v>772831.7927830891</v>
      </c>
      <c r="D236" s="1">
        <f t="shared" si="59"/>
        <v>1.0688000518013738</v>
      </c>
      <c r="E236" s="1">
        <f t="shared" si="60"/>
        <v>8.8798094453243243E-2</v>
      </c>
      <c r="F236" s="1">
        <f t="shared" si="61"/>
        <v>0.93241617117117348</v>
      </c>
      <c r="G236" s="1">
        <f t="shared" si="64"/>
        <v>6.6393956321486938</v>
      </c>
      <c r="H236" s="1">
        <f t="shared" si="65"/>
        <v>12</v>
      </c>
    </row>
    <row r="237" spans="2:8">
      <c r="B237" s="1">
        <v>123.5</v>
      </c>
      <c r="C237" s="1">
        <f t="shared" si="58"/>
        <v>775973.38543667889</v>
      </c>
      <c r="D237" s="1">
        <f t="shared" si="59"/>
        <v>1.0702642878069126</v>
      </c>
      <c r="E237" s="1">
        <f t="shared" si="60"/>
        <v>9.1056588639112465E-2</v>
      </c>
      <c r="F237" s="1">
        <f t="shared" si="61"/>
        <v>0.93098532495537423</v>
      </c>
      <c r="G237" s="1">
        <f t="shared" si="64"/>
        <v>6.6282863633852376</v>
      </c>
      <c r="H237" s="1">
        <f t="shared" si="65"/>
        <v>12</v>
      </c>
    </row>
    <row r="238" spans="2:8">
      <c r="B238" s="1">
        <v>124</v>
      </c>
      <c r="C238" s="1">
        <f t="shared" si="58"/>
        <v>779114.97809026868</v>
      </c>
      <c r="D238" s="1">
        <f t="shared" si="59"/>
        <v>1.0717108470150223</v>
      </c>
      <c r="E238" s="1">
        <f t="shared" si="60"/>
        <v>9.3307447029076562E-2</v>
      </c>
      <c r="F238" s="1">
        <f t="shared" si="61"/>
        <v>0.92957101568058198</v>
      </c>
      <c r="G238" s="1">
        <f t="shared" si="64"/>
        <v>6.6173054894975856</v>
      </c>
      <c r="H238" s="1">
        <f t="shared" si="65"/>
        <v>12</v>
      </c>
    </row>
    <row r="239" spans="2:8">
      <c r="B239" s="1">
        <v>124.5</v>
      </c>
      <c r="C239" s="1">
        <f t="shared" si="58"/>
        <v>782256.57074385846</v>
      </c>
      <c r="D239" s="1">
        <f t="shared" si="59"/>
        <v>1.0731400128193405</v>
      </c>
      <c r="E239" s="1">
        <f t="shared" si="60"/>
        <v>9.5550761620676633E-2</v>
      </c>
      <c r="F239" s="1">
        <f t="shared" si="61"/>
        <v>0.92817290993248358</v>
      </c>
      <c r="G239" s="1">
        <f t="shared" si="64"/>
        <v>6.6064504218153584</v>
      </c>
      <c r="H239" s="1">
        <f t="shared" si="65"/>
        <v>12</v>
      </c>
    </row>
    <row r="240" spans="2:8">
      <c r="B240" s="1">
        <v>125</v>
      </c>
      <c r="C240" s="1">
        <f t="shared" si="58"/>
        <v>785398.16339744825</v>
      </c>
      <c r="D240" s="1">
        <f t="shared" si="59"/>
        <v>1.0745520629569909</v>
      </c>
      <c r="E240" s="1">
        <f t="shared" si="60"/>
        <v>9.7786622939492931E-2</v>
      </c>
      <c r="F240" s="1">
        <f t="shared" si="61"/>
        <v>0.92679068259665232</v>
      </c>
      <c r="G240" s="1">
        <f t="shared" si="64"/>
        <v>6.5957186361095355</v>
      </c>
      <c r="H240" s="1">
        <f t="shared" si="65"/>
        <v>12</v>
      </c>
    </row>
    <row r="241" spans="2:8">
      <c r="B241" s="1">
        <v>125.5</v>
      </c>
      <c r="C241" s="1">
        <f t="shared" si="58"/>
        <v>788539.75605103816</v>
      </c>
      <c r="D241" s="1">
        <f t="shared" si="59"/>
        <v>1.0759472696435284</v>
      </c>
      <c r="E241" s="1">
        <f t="shared" si="60"/>
        <v>0.10001512006846729</v>
      </c>
      <c r="F241" s="1">
        <f t="shared" si="61"/>
        <v>0.92542401660949236</v>
      </c>
      <c r="G241" s="1">
        <f t="shared" si="64"/>
        <v>6.5851076706587488</v>
      </c>
      <c r="H241" s="1">
        <f t="shared" si="65"/>
        <v>12</v>
      </c>
    </row>
    <row r="242" spans="2:8">
      <c r="B242" s="1">
        <v>126</v>
      </c>
      <c r="C242" s="1">
        <f t="shared" si="58"/>
        <v>791681.34870462795</v>
      </c>
      <c r="D242" s="1">
        <f t="shared" si="59"/>
        <v>1.0773258997041435</v>
      </c>
      <c r="E242" s="1">
        <f t="shared" si="60"/>
        <v>0.10223634067652615</v>
      </c>
      <c r="F242" s="1">
        <f t="shared" si="61"/>
        <v>0.92407260271794622</v>
      </c>
      <c r="G242" s="1">
        <f t="shared" si="64"/>
        <v>6.5746151243836275</v>
      </c>
      <c r="H242" s="1">
        <f t="shared" si="65"/>
        <v>12</v>
      </c>
    </row>
    <row r="243" spans="2:8">
      <c r="B243" s="1">
        <v>126.5</v>
      </c>
      <c r="C243" s="1">
        <f t="shared" si="58"/>
        <v>794822.94135821774</v>
      </c>
      <c r="D243" s="1">
        <f t="shared" si="59"/>
        <v>1.078688214701244</v>
      </c>
      <c r="E243" s="1">
        <f t="shared" si="60"/>
        <v>0.10445037104652635</v>
      </c>
      <c r="F243" s="1">
        <f t="shared" si="61"/>
        <v>0.92273613924761544</v>
      </c>
      <c r="G243" s="1">
        <f t="shared" si="64"/>
        <v>6.5642386550464584</v>
      </c>
      <c r="H243" s="1">
        <f t="shared" si="65"/>
        <v>12</v>
      </c>
    </row>
    <row r="244" spans="2:8">
      <c r="B244" s="1">
        <v>127</v>
      </c>
      <c r="C244" s="1">
        <f t="shared" si="58"/>
        <v>797964.53401180753</v>
      </c>
      <c r="D244" s="1">
        <f t="shared" si="59"/>
        <v>1.080034471058527</v>
      </c>
      <c r="E244" s="1">
        <f t="shared" si="60"/>
        <v>0.10665729610253942</v>
      </c>
      <c r="F244" s="1">
        <f t="shared" si="61"/>
        <v>0.92141433187895505</v>
      </c>
      <c r="G244" s="1">
        <f t="shared" si="64"/>
        <v>6.5539759775135256</v>
      </c>
      <c r="H244" s="1">
        <f t="shared" si="65"/>
        <v>12</v>
      </c>
    </row>
    <row r="245" spans="2:8">
      <c r="B245" s="1">
        <v>127.5</v>
      </c>
      <c r="C245" s="1">
        <f t="shared" si="58"/>
        <v>801106.1266653972</v>
      </c>
      <c r="D245" s="1">
        <f t="shared" si="59"/>
        <v>1.0813649201816522</v>
      </c>
      <c r="E245" s="1">
        <f t="shared" si="60"/>
        <v>0.10885719943649462</v>
      </c>
      <c r="F245" s="1">
        <f t="shared" si="61"/>
        <v>0.9201068934312201</v>
      </c>
      <c r="G245" s="1">
        <f t="shared" si="64"/>
        <v>6.5438248620776491</v>
      </c>
      <c r="H245" s="1">
        <f t="shared" si="65"/>
        <v>12</v>
      </c>
    </row>
    <row r="246" spans="2:8">
      <c r="B246" s="1">
        <v>128</v>
      </c>
      <c r="C246" s="1">
        <f t="shared" si="58"/>
        <v>804247.71931898699</v>
      </c>
      <c r="D246" s="1">
        <f t="shared" si="59"/>
        <v>1.0826798085756215</v>
      </c>
      <c r="E246" s="1">
        <f t="shared" si="60"/>
        <v>0.11105016333419736</v>
      </c>
      <c r="F246" s="1">
        <f t="shared" si="61"/>
        <v>0.91881354365385992</v>
      </c>
      <c r="G246" s="1">
        <f t="shared" si="64"/>
        <v>6.5337831328385469</v>
      </c>
      <c r="H246" s="1">
        <f t="shared" si="65"/>
        <v>12</v>
      </c>
    </row>
    <row r="247" spans="2:8">
      <c r="B247" s="1">
        <v>128.5</v>
      </c>
      <c r="C247" s="1">
        <f t="shared" si="58"/>
        <v>807389.31197257678</v>
      </c>
      <c r="D247" s="1">
        <f t="shared" si="59"/>
        <v>1.0839793779589688</v>
      </c>
      <c r="E247" s="1">
        <f t="shared" si="60"/>
        <v>0.11323626880074004</v>
      </c>
      <c r="F247" s="1">
        <f t="shared" si="61"/>
        <v>0.91753400902506432</v>
      </c>
      <c r="G247" s="1">
        <f t="shared" si="64"/>
        <v>6.5238486661387132</v>
      </c>
      <c r="H247" s="1">
        <f t="shared" si="65"/>
        <v>12</v>
      </c>
    </row>
    <row r="248" spans="2:8">
      <c r="B248" s="1">
        <v>129</v>
      </c>
      <c r="C248" s="1">
        <f t="shared" si="58"/>
        <v>810530.90462616656</v>
      </c>
      <c r="D248" s="1">
        <f t="shared" si="59"/>
        <v>1.0852638653748563</v>
      </c>
      <c r="E248" s="1">
        <f t="shared" si="60"/>
        <v>0.11541559558532223</v>
      </c>
      <c r="F248" s="1">
        <f t="shared" si="61"/>
        <v>0.91626802255718243</v>
      </c>
      <c r="G248" s="1">
        <f t="shared" si="64"/>
        <v>6.5140193890526765</v>
      </c>
      <c r="H248" s="1">
        <f t="shared" si="65"/>
        <v>12</v>
      </c>
    </row>
    <row r="249" spans="2:8">
      <c r="B249" s="1">
        <v>129.5</v>
      </c>
      <c r="C249" s="1">
        <f t="shared" si="58"/>
        <v>813672.49727975635</v>
      </c>
      <c r="D249" s="1">
        <f t="shared" si="59"/>
        <v>1.0865335032991745</v>
      </c>
      <c r="E249" s="1">
        <f t="shared" si="60"/>
        <v>0.11758822220549556</v>
      </c>
      <c r="F249" s="1">
        <f t="shared" si="61"/>
        <v>0.91501532360874382</v>
      </c>
      <c r="G249" s="1">
        <f t="shared" si="64"/>
        <v>6.5042932779274985</v>
      </c>
      <c r="H249" s="1">
        <f t="shared" si="65"/>
        <v>12</v>
      </c>
    </row>
    <row r="250" spans="2:8">
      <c r="B250" s="1">
        <v>130</v>
      </c>
      <c r="C250" s="1">
        <f t="shared" si="58"/>
        <v>816814.08993334614</v>
      </c>
      <c r="D250" s="1">
        <f t="shared" si="59"/>
        <v>1.0877885197457386</v>
      </c>
      <c r="E250" s="1">
        <f t="shared" si="60"/>
        <v>0.11975422597084941</v>
      </c>
      <c r="F250" s="1">
        <f t="shared" si="61"/>
        <v>0.91377565770282809</v>
      </c>
      <c r="G250" s="1">
        <f t="shared" si="64"/>
        <v>6.4946683569725803</v>
      </c>
      <c r="H250" s="1">
        <f t="shared" si="65"/>
        <v>12</v>
      </c>
    </row>
    <row r="251" spans="2:8">
      <c r="B251" s="1">
        <v>130.5</v>
      </c>
      <c r="C251" s="1">
        <f t="shared" si="58"/>
        <v>819955.68258693593</v>
      </c>
      <c r="D251" s="1">
        <f t="shared" si="59"/>
        <v>1.0890291383686665</v>
      </c>
      <c r="E251" s="1">
        <f t="shared" si="60"/>
        <v>0.12191368300615181</v>
      </c>
      <c r="F251" s="1">
        <f t="shared" si="61"/>
        <v>0.91254877635153797</v>
      </c>
      <c r="G251" s="1">
        <f t="shared" si="64"/>
        <v>6.4851426968968457</v>
      </c>
      <c r="H251" s="1">
        <f t="shared" si="65"/>
        <v>12</v>
      </c>
    </row>
    <row r="252" spans="2:8">
      <c r="B252" s="1">
        <v>131</v>
      </c>
      <c r="C252" s="1">
        <f t="shared" si="58"/>
        <v>823097.27524052584</v>
      </c>
      <c r="D252" s="1">
        <f t="shared" si="59"/>
        <v>1.0902555785620291</v>
      </c>
      <c r="E252" s="1">
        <f t="shared" si="60"/>
        <v>0.12406666827396064</v>
      </c>
      <c r="F252" s="1">
        <f t="shared" si="61"/>
        <v>0.91133443688633653</v>
      </c>
      <c r="G252" s="1">
        <f t="shared" si="64"/>
        <v>6.4757144135914597</v>
      </c>
      <c r="H252" s="1">
        <f t="shared" si="65"/>
        <v>12</v>
      </c>
    </row>
    <row r="253" spans="2:8">
      <c r="B253" s="1">
        <v>131.5</v>
      </c>
      <c r="C253" s="1">
        <f t="shared" si="58"/>
        <v>826238.86789411562</v>
      </c>
      <c r="D253" s="1">
        <f t="shared" si="59"/>
        <v>1.0914680555568526</v>
      </c>
      <c r="E253" s="1">
        <f t="shared" si="60"/>
        <v>0.12621325559671862</v>
      </c>
      <c r="F253" s="1">
        <f t="shared" si="61"/>
        <v>0.91013240229402903</v>
      </c>
      <c r="G253" s="1">
        <f t="shared" si="64"/>
        <v>6.4663816668563703</v>
      </c>
      <c r="H253" s="1">
        <f t="shared" si="65"/>
        <v>12</v>
      </c>
    </row>
    <row r="254" spans="2:8">
      <c r="B254" s="1">
        <v>132</v>
      </c>
      <c r="C254" s="1">
        <f t="shared" si="58"/>
        <v>829380.46054770541</v>
      </c>
      <c r="D254" s="1">
        <f t="shared" si="59"/>
        <v>1.0926667805155523</v>
      </c>
      <c r="E254" s="1">
        <f t="shared" si="60"/>
        <v>0.12835351767834691</v>
      </c>
      <c r="F254" s="1">
        <f t="shared" si="61"/>
        <v>0.90894244105817401</v>
      </c>
      <c r="G254" s="1">
        <f t="shared" si="64"/>
        <v>6.457142659169004</v>
      </c>
      <c r="H254" s="1">
        <f t="shared" si="65"/>
        <v>12</v>
      </c>
    </row>
    <row r="255" spans="2:8">
      <c r="B255" s="1">
        <v>132.5</v>
      </c>
      <c r="C255" s="1">
        <f t="shared" ref="C255:C285" si="66">2*PI()*B255*1000</f>
        <v>832522.0532012952</v>
      </c>
      <c r="D255" s="1">
        <f t="shared" ref="D255:D285" si="67">1+$E$15/$E$14*(1-$C$20^2/C255^2)</f>
        <v>1.0938519606238795</v>
      </c>
      <c r="E255" s="1">
        <f t="shared" ref="E255:E290" si="68">$C$21*(C255/$C$20-$C$20/C255)</f>
        <v>0.13048752612534883</v>
      </c>
      <c r="F255" s="1">
        <f t="shared" ref="F255:F285" si="69">(D255^2+E255^2)^0.5/(D255^2+E255^2)</f>
        <v>0.90776432700571419</v>
      </c>
      <c r="G255" s="1">
        <f t="shared" si="64"/>
        <v>6.4479956344934903</v>
      </c>
      <c r="H255" s="1">
        <f t="shared" si="65"/>
        <v>12</v>
      </c>
    </row>
    <row r="256" spans="2:8">
      <c r="B256" s="1">
        <v>133</v>
      </c>
      <c r="C256" s="1">
        <f t="shared" si="66"/>
        <v>835663.64585488499</v>
      </c>
      <c r="D256" s="1">
        <f t="shared" si="67"/>
        <v>1.0950237991804501</v>
      </c>
      <c r="E256" s="1">
        <f t="shared" si="68"/>
        <v>0.13261535146743825</v>
      </c>
      <c r="F256" s="1">
        <f t="shared" si="69"/>
        <v>0.90659783915863357</v>
      </c>
      <c r="G256" s="1">
        <f t="shared" ref="G256:G287" si="70">F256*$C$23/$C$13-$C$3</f>
        <v>6.4389388771289076</v>
      </c>
      <c r="H256" s="1">
        <f t="shared" ref="H256:H290" si="71">$C$2</f>
        <v>12</v>
      </c>
    </row>
    <row r="257" spans="2:8">
      <c r="B257" s="1">
        <v>133.5</v>
      </c>
      <c r="C257" s="1">
        <f t="shared" si="66"/>
        <v>838805.23850847478</v>
      </c>
      <c r="D257" s="1">
        <f t="shared" si="67"/>
        <v>1.0961824956839334</v>
      </c>
      <c r="E257" s="1">
        <f t="shared" si="68"/>
        <v>0.13473706317770404</v>
      </c>
      <c r="F257" s="1">
        <f t="shared" si="69"/>
        <v>0.90544276159045134</v>
      </c>
      <c r="G257" s="1">
        <f t="shared" si="70"/>
        <v>6.4299707105950867</v>
      </c>
      <c r="H257" s="1">
        <f t="shared" si="71"/>
        <v>12</v>
      </c>
    </row>
    <row r="258" spans="2:8">
      <c r="B258" s="1">
        <v>134</v>
      </c>
      <c r="C258" s="1">
        <f t="shared" si="66"/>
        <v>841946.83116206457</v>
      </c>
      <c r="D258" s="1">
        <f t="shared" si="67"/>
        <v>1.0973282459179652</v>
      </c>
      <c r="E258" s="1">
        <f t="shared" si="68"/>
        <v>0.1368527296923234</v>
      </c>
      <c r="F258" s="1">
        <f t="shared" si="69"/>
        <v>0.90429888328737273</v>
      </c>
      <c r="G258" s="1">
        <f t="shared" si="70"/>
        <v>6.4210894965545631</v>
      </c>
      <c r="H258" s="1">
        <f t="shared" si="71"/>
        <v>12</v>
      </c>
    </row>
    <row r="259" spans="2:8">
      <c r="B259" s="1">
        <v>134.5</v>
      </c>
      <c r="C259" s="1">
        <f t="shared" si="66"/>
        <v>845088.42381565436</v>
      </c>
      <c r="D259" s="1">
        <f t="shared" si="67"/>
        <v>1.0984612420338571</v>
      </c>
      <c r="E259" s="1">
        <f t="shared" si="68"/>
        <v>0.13896241842983503</v>
      </c>
      <c r="F259" s="1">
        <f t="shared" si="69"/>
        <v>0.90316599801391995</v>
      </c>
      <c r="G259" s="1">
        <f t="shared" si="70"/>
        <v>6.4122936337693242</v>
      </c>
      <c r="H259" s="1">
        <f t="shared" si="71"/>
        <v>12</v>
      </c>
    </row>
    <row r="260" spans="2:8">
      <c r="B260" s="1">
        <v>135</v>
      </c>
      <c r="C260" s="1">
        <f t="shared" si="66"/>
        <v>848230.01646924415</v>
      </c>
      <c r="D260" s="1">
        <f t="shared" si="67"/>
        <v>1.0995816726311651</v>
      </c>
      <c r="E260" s="1">
        <f t="shared" si="68"/>
        <v>0.14106619580998461</v>
      </c>
      <c r="F260" s="1">
        <f t="shared" si="69"/>
        <v>0.90204390418288261</v>
      </c>
      <c r="G260" s="1">
        <f t="shared" si="70"/>
        <v>6.4035815570910852</v>
      </c>
      <c r="H260" s="1">
        <f t="shared" si="71"/>
        <v>12</v>
      </c>
    </row>
    <row r="261" spans="2:8">
      <c r="B261" s="1">
        <v>135.5</v>
      </c>
      <c r="C261" s="1">
        <f t="shared" si="66"/>
        <v>851371.60912283394</v>
      </c>
      <c r="D261" s="1">
        <f t="shared" si="67"/>
        <v>1.1006897228361805</v>
      </c>
      <c r="E261" s="1">
        <f t="shared" si="68"/>
        <v>0.14316412727215258</v>
      </c>
      <c r="F261" s="1">
        <f t="shared" si="69"/>
        <v>0.90093240472942593</v>
      </c>
      <c r="G261" s="1">
        <f t="shared" si="70"/>
        <v>6.3949517364838524</v>
      </c>
      <c r="H261" s="1">
        <f t="shared" si="71"/>
        <v>12</v>
      </c>
    </row>
    <row r="262" spans="2:8">
      <c r="B262" s="1">
        <v>136</v>
      </c>
      <c r="C262" s="1">
        <f t="shared" si="66"/>
        <v>854513.20177642384</v>
      </c>
      <c r="D262" s="1">
        <f t="shared" si="67"/>
        <v>1.1017855743784053</v>
      </c>
      <c r="E262" s="1">
        <f t="shared" si="68"/>
        <v>0.14525627729337554</v>
      </c>
      <c r="F262" s="1">
        <f t="shared" si="69"/>
        <v>0.89983130698920211</v>
      </c>
      <c r="G262" s="1">
        <f t="shared" si="70"/>
        <v>6.3864026760775614</v>
      </c>
      <c r="H262" s="1">
        <f t="shared" si="71"/>
        <v>12</v>
      </c>
    </row>
    <row r="263" spans="2:8">
      <c r="B263" s="1">
        <v>136.5</v>
      </c>
      <c r="C263" s="1">
        <f t="shared" si="66"/>
        <v>857654.79443001351</v>
      </c>
      <c r="D263" s="1">
        <f t="shared" si="67"/>
        <v>1.102869405665069</v>
      </c>
      <c r="E263" s="1">
        <f t="shared" si="68"/>
        <v>0.14734270940597138</v>
      </c>
      <c r="F263" s="1">
        <f t="shared" si="69"/>
        <v>0.89874042258032549</v>
      </c>
      <c r="G263" s="1">
        <f t="shared" si="70"/>
        <v>6.3779329132517182</v>
      </c>
      <c r="H263" s="1">
        <f t="shared" si="71"/>
        <v>12</v>
      </c>
    </row>
    <row r="264" spans="2:8">
      <c r="B264" s="1">
        <v>137</v>
      </c>
      <c r="C264" s="1">
        <f t="shared" si="66"/>
        <v>860796.3870836033</v>
      </c>
      <c r="D264" s="1">
        <f t="shared" si="67"/>
        <v>1.1039413918537473</v>
      </c>
      <c r="E264" s="1">
        <f t="shared" si="68"/>
        <v>0.14942348621477922</v>
      </c>
      <c r="F264" s="1">
        <f t="shared" si="69"/>
        <v>0.89765956728906238</v>
      </c>
      <c r="G264" s="1">
        <f t="shared" si="70"/>
        <v>6.3695410177478831</v>
      </c>
      <c r="H264" s="1">
        <f t="shared" si="71"/>
        <v>12</v>
      </c>
    </row>
    <row r="265" spans="2:8">
      <c r="B265" s="1">
        <v>137.5</v>
      </c>
      <c r="C265" s="1">
        <f t="shared" si="66"/>
        <v>863937.97973719309</v>
      </c>
      <c r="D265" s="1">
        <f t="shared" si="67"/>
        <v>1.1050017049231329</v>
      </c>
      <c r="E265" s="1">
        <f t="shared" si="68"/>
        <v>0.15149866941402221</v>
      </c>
      <c r="F265" s="1">
        <f t="shared" si="69"/>
        <v>0.89658856095910999</v>
      </c>
      <c r="G265" s="1">
        <f t="shared" si="70"/>
        <v>6.3612255908100144</v>
      </c>
      <c r="H265" s="1">
        <f t="shared" si="71"/>
        <v>12</v>
      </c>
    </row>
    <row r="266" spans="2:8">
      <c r="B266" s="1">
        <v>138</v>
      </c>
      <c r="C266" s="1">
        <f t="shared" si="66"/>
        <v>867079.57239078288</v>
      </c>
      <c r="D266" s="1">
        <f t="shared" si="67"/>
        <v>1.1060505137420176</v>
      </c>
      <c r="E266" s="1">
        <f t="shared" si="68"/>
        <v>0.15356831980380425</v>
      </c>
      <c r="F266" s="1">
        <f t="shared" si="69"/>
        <v>0.89552722738432822</v>
      </c>
      <c r="G266" s="1">
        <f t="shared" si="70"/>
        <v>6.3529852643516289</v>
      </c>
      <c r="H266" s="1">
        <f t="shared" si="71"/>
        <v>12</v>
      </c>
    </row>
    <row r="267" spans="2:8">
      <c r="B267" s="1">
        <v>138.5</v>
      </c>
      <c r="C267" s="1">
        <f t="shared" si="66"/>
        <v>870221.16504437267</v>
      </c>
      <c r="D267" s="1">
        <f t="shared" si="67"/>
        <v>1.1070879841365315</v>
      </c>
      <c r="E267" s="1">
        <f t="shared" si="68"/>
        <v>0.15563249730624948</v>
      </c>
      <c r="F267" s="1">
        <f t="shared" si="69"/>
        <v>0.89447539420480582</v>
      </c>
      <c r="G267" s="1">
        <f t="shared" si="70"/>
        <v>6.3448187001488456</v>
      </c>
      <c r="H267" s="1">
        <f t="shared" si="71"/>
        <v>12</v>
      </c>
    </row>
    <row r="268" spans="2:8">
      <c r="B268" s="1">
        <v>139</v>
      </c>
      <c r="C268" s="1">
        <f t="shared" si="66"/>
        <v>873362.75769796246</v>
      </c>
      <c r="D268" s="1">
        <f t="shared" si="67"/>
        <v>1.108114278955695</v>
      </c>
      <c r="E268" s="1">
        <f t="shared" si="68"/>
        <v>0.15769126098129324</v>
      </c>
      <c r="F268" s="1">
        <f t="shared" si="69"/>
        <v>0.89343289280613913</v>
      </c>
      <c r="G268" s="1">
        <f t="shared" si="70"/>
        <v>6.3367245890583677</v>
      </c>
      <c r="H268" s="1">
        <f t="shared" si="71"/>
        <v>12</v>
      </c>
    </row>
    <row r="269" spans="2:8">
      <c r="B269" s="1">
        <v>139.5</v>
      </c>
      <c r="C269" s="1">
        <f t="shared" si="66"/>
        <v>876504.35035155225</v>
      </c>
      <c r="D269" s="1">
        <f t="shared" si="67"/>
        <v>1.1091295581353262</v>
      </c>
      <c r="E269" s="1">
        <f t="shared" si="68"/>
        <v>0.15974466904213344</v>
      </c>
      <c r="F269" s="1">
        <f t="shared" si="69"/>
        <v>0.89239955822181039</v>
      </c>
      <c r="G269" s="1">
        <f t="shared" si="70"/>
        <v>6.3287016502595472</v>
      </c>
      <c r="H269" s="1">
        <f t="shared" si="71"/>
        <v>12</v>
      </c>
    </row>
    <row r="270" spans="2:8">
      <c r="B270" s="1">
        <v>140</v>
      </c>
      <c r="C270" s="1">
        <f t="shared" si="66"/>
        <v>879645.94300514203</v>
      </c>
      <c r="D270" s="1">
        <f t="shared" si="67"/>
        <v>1.1101339787603564</v>
      </c>
      <c r="E270" s="1">
        <f t="shared" si="68"/>
        <v>0.16179277887035068</v>
      </c>
      <c r="F270" s="1">
        <f t="shared" si="69"/>
        <v>0.89137522903855648</v>
      </c>
      <c r="G270" s="1">
        <f t="shared" si="70"/>
        <v>6.3207486305196419</v>
      </c>
      <c r="H270" s="1">
        <f t="shared" si="71"/>
        <v>12</v>
      </c>
    </row>
    <row r="271" spans="2:8">
      <c r="B271" s="1">
        <v>140.5</v>
      </c>
      <c r="C271" s="1">
        <f t="shared" si="66"/>
        <v>882787.53565873182</v>
      </c>
      <c r="D271" s="1">
        <f t="shared" si="67"/>
        <v>1.1111276951255928</v>
      </c>
      <c r="E271" s="1">
        <f t="shared" si="68"/>
        <v>0.16383564703070613</v>
      </c>
      <c r="F271" s="1">
        <f t="shared" si="69"/>
        <v>0.89035974730462331</v>
      </c>
      <c r="G271" s="1">
        <f t="shared" si="70"/>
        <v>6.3128643034815033</v>
      </c>
      <c r="H271" s="1">
        <f t="shared" si="71"/>
        <v>12</v>
      </c>
    </row>
    <row r="272" spans="2:8">
      <c r="B272" s="1">
        <v>141</v>
      </c>
      <c r="C272" s="1">
        <f t="shared" si="66"/>
        <v>885929.12831232161</v>
      </c>
      <c r="D272" s="1">
        <f t="shared" si="67"/>
        <v>1.1121108587949793</v>
      </c>
      <c r="E272" s="1">
        <f t="shared" si="68"/>
        <v>0.1658733292856239</v>
      </c>
      <c r="F272" s="1">
        <f t="shared" si="69"/>
        <v>0.88935295844080264</v>
      </c>
      <c r="G272" s="1">
        <f t="shared" si="70"/>
        <v>6.3050474689728482</v>
      </c>
      <c r="H272" s="1">
        <f t="shared" si="71"/>
        <v>12</v>
      </c>
    </row>
    <row r="273" spans="2:8">
      <c r="B273" s="1">
        <v>141.5</v>
      </c>
      <c r="C273" s="1">
        <f t="shared" si="66"/>
        <v>889070.72096591152</v>
      </c>
      <c r="D273" s="1">
        <f t="shared" si="67"/>
        <v>1.1130836186593907</v>
      </c>
      <c r="E273" s="1">
        <f t="shared" si="68"/>
        <v>0.16790588060936659</v>
      </c>
      <c r="F273" s="1">
        <f t="shared" si="69"/>
        <v>0.88835471115415732</v>
      </c>
      <c r="G273" s="1">
        <f t="shared" si="70"/>
        <v>6.2972969523364126</v>
      </c>
      <c r="H273" s="1">
        <f t="shared" si="71"/>
        <v>12</v>
      </c>
    </row>
    <row r="274" spans="2:8">
      <c r="B274" s="1">
        <v>142</v>
      </c>
      <c r="C274" s="1">
        <f t="shared" si="66"/>
        <v>892212.31361950131</v>
      </c>
      <c r="D274" s="1">
        <f t="shared" si="67"/>
        <v>1.1140461209930064</v>
      </c>
      <c r="E274" s="1">
        <f t="shared" si="68"/>
        <v>0.16993335520191127</v>
      </c>
      <c r="F274" s="1">
        <f t="shared" si="69"/>
        <v>0.88736485735434023</v>
      </c>
      <c r="G274" s="1">
        <f t="shared" si="70"/>
        <v>6.2896116037802399</v>
      </c>
      <c r="H274" s="1">
        <f t="shared" si="71"/>
        <v>12</v>
      </c>
    </row>
    <row r="275" spans="2:8">
      <c r="B275" s="1">
        <v>142.5</v>
      </c>
      <c r="C275" s="1">
        <f t="shared" si="66"/>
        <v>895353.9062730911</v>
      </c>
      <c r="D275" s="1">
        <f t="shared" si="67"/>
        <v>1.1149985095083033</v>
      </c>
      <c r="E275" s="1">
        <f t="shared" si="68"/>
        <v>0.17195580650253378</v>
      </c>
      <c r="F275" s="1">
        <f t="shared" si="69"/>
        <v>0.88638325207241764</v>
      </c>
      <c r="G275" s="1">
        <f t="shared" si="70"/>
        <v>6.2819902977474218</v>
      </c>
      <c r="H275" s="1">
        <f t="shared" si="71"/>
        <v>12</v>
      </c>
    </row>
    <row r="276" spans="2:8">
      <c r="B276" s="1">
        <v>143</v>
      </c>
      <c r="C276" s="1">
        <f t="shared" si="66"/>
        <v>898495.49892668088</v>
      </c>
      <c r="D276" s="1">
        <f t="shared" si="67"/>
        <v>1.1159409254097015</v>
      </c>
      <c r="E276" s="1">
        <f t="shared" si="68"/>
        <v>0.17397328720310751</v>
      </c>
      <c r="F276" s="1">
        <f t="shared" si="69"/>
        <v>0.88540975338211125</v>
      </c>
      <c r="G276" s="1">
        <f t="shared" si="70"/>
        <v>6.2744319323046014</v>
      </c>
      <c r="H276" s="1">
        <f t="shared" si="71"/>
        <v>12</v>
      </c>
    </row>
    <row r="277" spans="2:8">
      <c r="B277" s="1">
        <v>143.5</v>
      </c>
      <c r="C277" s="1">
        <f t="shared" si="66"/>
        <v>901637.09158027067</v>
      </c>
      <c r="D277" s="1">
        <f t="shared" si="67"/>
        <v>1.1168735074459073</v>
      </c>
      <c r="E277" s="1">
        <f t="shared" si="68"/>
        <v>0.17598584926112415</v>
      </c>
      <c r="F277" s="1">
        <f t="shared" si="69"/>
        <v>0.88444422232337538</v>
      </c>
      <c r="G277" s="1">
        <f t="shared" si="70"/>
        <v>6.266935428548627</v>
      </c>
      <c r="H277" s="1">
        <f t="shared" si="71"/>
        <v>12</v>
      </c>
    </row>
    <row r="278" spans="2:8">
      <c r="B278" s="1">
        <v>144</v>
      </c>
      <c r="C278" s="1">
        <f t="shared" si="66"/>
        <v>904778.68423386046</v>
      </c>
      <c r="D278" s="1">
        <f t="shared" si="67"/>
        <v>1.1177963919609848</v>
      </c>
      <c r="E278" s="1">
        <f t="shared" si="68"/>
        <v>0.17799354391244365</v>
      </c>
      <c r="F278" s="1">
        <f t="shared" si="69"/>
        <v>0.88348652282823092</v>
      </c>
      <c r="G278" s="1">
        <f t="shared" si="70"/>
        <v>6.2594997300307096</v>
      </c>
      <c r="H278" s="1">
        <f t="shared" si="71"/>
        <v>12</v>
      </c>
    </row>
    <row r="279" spans="2:8">
      <c r="B279" s="1">
        <v>144.5</v>
      </c>
      <c r="C279" s="1">
        <f t="shared" si="66"/>
        <v>907920.27688745025</v>
      </c>
      <c r="D279" s="1">
        <f t="shared" si="67"/>
        <v>1.118709712944193</v>
      </c>
      <c r="E279" s="1">
        <f t="shared" si="68"/>
        <v>0.17999642168377922</v>
      </c>
      <c r="F279" s="1">
        <f t="shared" si="69"/>
        <v>0.88253652164877727</v>
      </c>
      <c r="G279" s="1">
        <f t="shared" si="70"/>
        <v>6.2521238021975032</v>
      </c>
      <c r="H279" s="1">
        <f t="shared" si="71"/>
        <v>12</v>
      </c>
    </row>
    <row r="280" spans="2:8">
      <c r="B280" s="1">
        <v>145</v>
      </c>
      <c r="C280" s="1">
        <f t="shared" si="66"/>
        <v>911061.86954104004</v>
      </c>
      <c r="D280" s="1">
        <f t="shared" si="67"/>
        <v>1.1196136020786198</v>
      </c>
      <c r="E280" s="1">
        <f t="shared" si="68"/>
        <v>0.1819945324049238</v>
      </c>
      <c r="F280" s="1">
        <f t="shared" si="69"/>
        <v>0.88159408828731423</v>
      </c>
      <c r="G280" s="1">
        <f t="shared" si="70"/>
        <v>6.2448066318485624</v>
      </c>
      <c r="H280" s="1">
        <f t="shared" si="71"/>
        <v>12</v>
      </c>
    </row>
    <row r="281" spans="2:8">
      <c r="B281" s="1">
        <v>145.5</v>
      </c>
      <c r="C281" s="1">
        <f t="shared" si="66"/>
        <v>914203.46219462971</v>
      </c>
      <c r="D281" s="1">
        <f t="shared" si="67"/>
        <v>1.120508188788653</v>
      </c>
      <c r="E281" s="1">
        <f t="shared" si="68"/>
        <v>0.18398792522072463</v>
      </c>
      <c r="F281" s="1">
        <f t="shared" si="69"/>
        <v>0.88065909492849459</v>
      </c>
      <c r="G281" s="1">
        <f t="shared" si="70"/>
        <v>6.2375472266095642</v>
      </c>
      <c r="H281" s="1">
        <f t="shared" si="71"/>
        <v>12</v>
      </c>
    </row>
    <row r="282" spans="2:8">
      <c r="B282" s="1">
        <v>146</v>
      </c>
      <c r="C282" s="1">
        <f t="shared" si="66"/>
        <v>917345.0548482195</v>
      </c>
      <c r="D282" s="1">
        <f t="shared" si="67"/>
        <v>1.1213936002863099</v>
      </c>
      <c r="E282" s="1">
        <f t="shared" si="68"/>
        <v>0.18597664860281202</v>
      </c>
      <c r="F282" s="1">
        <f t="shared" si="69"/>
        <v>0.87973141637344721</v>
      </c>
      <c r="G282" s="1">
        <f t="shared" si="70"/>
        <v>6.2303446144208321</v>
      </c>
      <c r="H282" s="1">
        <f t="shared" si="71"/>
        <v>12</v>
      </c>
    </row>
    <row r="283" spans="2:8">
      <c r="B283" s="1">
        <v>146.5</v>
      </c>
      <c r="C283" s="1">
        <f t="shared" si="66"/>
        <v>920486.64750180929</v>
      </c>
      <c r="D283" s="1">
        <f t="shared" si="67"/>
        <v>1.1222699616164653</v>
      </c>
      <c r="E283" s="1">
        <f t="shared" si="68"/>
        <v>0.18796075036108748</v>
      </c>
      <c r="F283" s="1">
        <f t="shared" si="69"/>
        <v>0.87881092997580035</v>
      </c>
      <c r="G283" s="1">
        <f t="shared" si="70"/>
        <v>6.2231978430406159</v>
      </c>
      <c r="H283" s="1">
        <f t="shared" si="71"/>
        <v>12</v>
      </c>
    </row>
    <row r="284" spans="2:8">
      <c r="B284" s="1">
        <v>147</v>
      </c>
      <c r="C284" s="1">
        <f t="shared" si="66"/>
        <v>923628.24015539919</v>
      </c>
      <c r="D284" s="1">
        <f t="shared" si="67"/>
        <v>1.1231373957010033</v>
      </c>
      <c r="E284" s="1">
        <f t="shared" si="68"/>
        <v>0.18994027765497767</v>
      </c>
      <c r="F284" s="1">
        <f t="shared" si="69"/>
        <v>0.87789751557954532</v>
      </c>
      <c r="G284" s="1">
        <f t="shared" si="70"/>
        <v>6.2161059795626539</v>
      </c>
      <c r="H284" s="1">
        <f t="shared" si="71"/>
        <v>12</v>
      </c>
    </row>
    <row r="285" spans="2:8">
      <c r="B285" s="1">
        <v>147.5</v>
      </c>
      <c r="C285" s="1">
        <f t="shared" si="66"/>
        <v>926769.83280898898</v>
      </c>
      <c r="D285" s="1">
        <f t="shared" si="67"/>
        <v>1.1239960233819239</v>
      </c>
      <c r="E285" s="1">
        <f t="shared" si="68"/>
        <v>0.19191527700445934</v>
      </c>
      <c r="F285" s="1">
        <f t="shared" si="69"/>
        <v>0.87699105545867462</v>
      </c>
      <c r="G285" s="1">
        <f t="shared" si="70"/>
        <v>6.2090681099475162</v>
      </c>
      <c r="H285" s="1">
        <f t="shared" si="71"/>
        <v>12</v>
      </c>
    </row>
    <row r="286" spans="2:8">
      <c r="B286" s="1">
        <v>148</v>
      </c>
      <c r="C286" s="1">
        <f t="shared" ref="C286" si="72">2*PI()*B286*1000</f>
        <v>929911.42546257877</v>
      </c>
      <c r="D286" s="1">
        <f t="shared" ref="D286" si="73">1+$E$15/$E$14*(1-$C$20^2/C286^2)</f>
        <v>1.1248459634634305</v>
      </c>
      <c r="E286" s="1">
        <f t="shared" si="68"/>
        <v>0.19388579430086098</v>
      </c>
      <c r="F286" s="1">
        <f t="shared" ref="F286" si="74">(D286^2+E286^2)^0.5/(D286^2+E286^2)</f>
        <v>0.87609143425854441</v>
      </c>
      <c r="G286" s="1">
        <f t="shared" si="70"/>
        <v>6.2020833385673386</v>
      </c>
      <c r="H286" s="1">
        <f t="shared" si="71"/>
        <v>12</v>
      </c>
    </row>
    <row r="287" spans="2:8">
      <c r="B287" s="1">
        <v>148.5</v>
      </c>
      <c r="C287" s="1">
        <f>2*PI()*B287*1000</f>
        <v>933053.01811616856</v>
      </c>
      <c r="D287" s="1">
        <f>1+$E$15/$E$14*(1-$C$20^2/C287^2)</f>
        <v>1.125687332753029</v>
      </c>
      <c r="E287" s="1">
        <f t="shared" si="68"/>
        <v>0.19585187481744598</v>
      </c>
      <c r="F287" s="1">
        <f>(D287^2+E287^2)^0.5/(D287^2+E287^2)</f>
        <v>0.87519853893889621</v>
      </c>
      <c r="G287" s="1">
        <f t="shared" si="70"/>
        <v>6.195150787763434</v>
      </c>
      <c r="H287" s="1">
        <f t="shared" si="71"/>
        <v>12</v>
      </c>
    </row>
    <row r="288" spans="2:8">
      <c r="B288" s="1">
        <v>149</v>
      </c>
      <c r="C288" s="1">
        <f>2*PI()*B288*1000</f>
        <v>936194.61076975835</v>
      </c>
      <c r="D288" s="1">
        <f>1+$E$15/$E$14*(1-$C$20^2/C288^2)</f>
        <v>1.1265202461016612</v>
      </c>
      <c r="E288" s="1">
        <f t="shared" si="68"/>
        <v>0.19781356321978308</v>
      </c>
      <c r="F288" s="1">
        <f>(D288^2+E288^2)^0.5/(D288^2+E288^2)</f>
        <v>0.87431225871848994</v>
      </c>
      <c r="G288" s="1">
        <f t="shared" ref="G288:G290" si="75">F288*$C$23/$C$13-$C$3</f>
        <v>6.1882695974164124</v>
      </c>
      <c r="H288" s="1">
        <f t="shared" si="71"/>
        <v>12</v>
      </c>
    </row>
    <row r="289" spans="2:8">
      <c r="B289" s="1">
        <v>149.5</v>
      </c>
      <c r="C289" s="1">
        <f>2*PI()*B289*1000</f>
        <v>939336.20342334814</v>
      </c>
      <c r="D289" s="1">
        <f>1+$E$15/$E$14*(1-$C$20^2/C289^2)</f>
        <v>1.1273448164429025</v>
      </c>
      <c r="E289" s="1">
        <f t="shared" si="68"/>
        <v>0.1997709035759081</v>
      </c>
      <c r="F289" s="1">
        <f>(D289^2+E289^2)^0.5/(D289^2+E289^2)</f>
        <v>0.87343248502129234</v>
      </c>
      <c r="G289" s="1">
        <f t="shared" si="75"/>
        <v>6.1814389245283916</v>
      </c>
      <c r="H289" s="1">
        <f t="shared" si="71"/>
        <v>12</v>
      </c>
    </row>
    <row r="290" spans="2:8">
      <c r="B290" s="1">
        <v>150</v>
      </c>
      <c r="C290" s="1">
        <f>2*PI()*B290*1000</f>
        <v>942477.79607693793</v>
      </c>
      <c r="D290" s="1">
        <f>1+$E$15/$E$14*(1-$C$20^2/C290^2)</f>
        <v>1.1281611548312438</v>
      </c>
      <c r="E290" s="1">
        <f t="shared" si="68"/>
        <v>0.20172393936628319</v>
      </c>
      <c r="F290" s="1">
        <f>(D290^2+E290^2)^0.5/(D290^2+E290^2)</f>
        <v>0.87255911142417319</v>
      </c>
      <c r="G290" s="1">
        <f t="shared" si="75"/>
        <v>6.174657942816892</v>
      </c>
      <c r="H290" s="1">
        <f t="shared" si="71"/>
        <v>12</v>
      </c>
    </row>
    <row r="291" spans="2:8">
      <c r="B291" s="1">
        <v>150.5</v>
      </c>
      <c r="C291" s="1">
        <f t="shared" ref="C291" si="76">2*PI()*B291*1000</f>
        <v>945619.38873052772</v>
      </c>
      <c r="D291" s="1">
        <f t="shared" ref="D291" si="77">1+$E$15/$E$14*(1-$C$20^2/C291^2)</f>
        <v>1.1289693704794863</v>
      </c>
      <c r="E291" s="1">
        <f t="shared" ref="E291" si="78">$C$21*(C291/$C$20-$C$20/C291)</f>
        <v>0.20367271349355701</v>
      </c>
      <c r="F291" s="1">
        <f t="shared" ref="F291" si="79">(D291^2+E291^2)^0.5/(D291^2+E291^2)</f>
        <v>0.87169203360605929</v>
      </c>
      <c r="G291" s="1">
        <f t="shared" ref="G291" si="80">F291*$C$23/$C$13-$C$3</f>
        <v>6.1679258423200691</v>
      </c>
      <c r="H291" s="1">
        <f t="shared" ref="H291" si="81">$C$2</f>
        <v>12</v>
      </c>
    </row>
    <row r="292" spans="2:8">
      <c r="B292" s="1">
        <v>151</v>
      </c>
      <c r="C292" s="1">
        <f t="shared" ref="C292:C323" si="82">2*PI()*B292*1000</f>
        <v>948760.98138411751</v>
      </c>
      <c r="D292" s="1">
        <f t="shared" ref="D292:D323" si="83">1+$E$15/$E$14*(1-$C$20^2/C292^2)</f>
        <v>1.1297695707952713</v>
      </c>
      <c r="E292" s="1">
        <f t="shared" ref="E292:E323" si="84">$C$21*(C292/$C$20-$C$20/C292)</f>
        <v>0.20561726829213126</v>
      </c>
      <c r="F292" s="1">
        <f t="shared" ref="F292:F323" si="85">(D292^2+E292^2)^0.5/(D292^2+E292^2)</f>
        <v>0.87083114929849859</v>
      </c>
      <c r="G292" s="1">
        <f t="shared" ref="G292:G323" si="86">F292*$C$23/$C$13-$C$3</f>
        <v>6.1612418290128863</v>
      </c>
      <c r="H292" s="1">
        <f t="shared" ref="H292:H323" si="87">$C$2</f>
        <v>12</v>
      </c>
    </row>
    <row r="293" spans="2:8">
      <c r="B293" s="1">
        <v>151.5</v>
      </c>
      <c r="C293" s="1">
        <f t="shared" si="82"/>
        <v>951902.57403770729</v>
      </c>
      <c r="D293" s="1">
        <f t="shared" si="83"/>
        <v>1.1305618614167667</v>
      </c>
      <c r="E293" s="1">
        <f t="shared" si="84"/>
        <v>0.20755764553753769</v>
      </c>
      <c r="F293" s="1">
        <f t="shared" si="85"/>
        <v>0.86997635823759167</v>
      </c>
      <c r="G293" s="1">
        <f t="shared" si="86"/>
        <v>6.1546051244339033</v>
      </c>
      <c r="H293" s="1">
        <f t="shared" si="87"/>
        <v>12</v>
      </c>
    </row>
    <row r="294" spans="2:8">
      <c r="B294" s="1">
        <v>152</v>
      </c>
      <c r="C294" s="1">
        <f t="shared" si="82"/>
        <v>955044.16669129708</v>
      </c>
      <c r="D294" s="1">
        <f t="shared" si="83"/>
        <v>1.1313463462475322</v>
      </c>
      <c r="E294" s="1">
        <f t="shared" si="84"/>
        <v>0.20949388645562975</v>
      </c>
      <c r="F294" s="1">
        <f t="shared" si="85"/>
        <v>0.8691275621172474</v>
      </c>
      <c r="G294" s="1">
        <f t="shared" si="86"/>
        <v>6.148014965322349</v>
      </c>
      <c r="H294" s="1">
        <f t="shared" si="87"/>
        <v>12</v>
      </c>
    </row>
    <row r="295" spans="2:8">
      <c r="B295" s="1">
        <v>152.5</v>
      </c>
      <c r="C295" s="1">
        <f t="shared" si="82"/>
        <v>958185.75934488699</v>
      </c>
      <c r="D295" s="1">
        <f t="shared" si="83"/>
        <v>1.1321231274905879</v>
      </c>
      <c r="E295" s="1">
        <f t="shared" si="84"/>
        <v>0.21142603173159433</v>
      </c>
      <c r="F295" s="1">
        <f t="shared" si="85"/>
        <v>0.86828466454371656</v>
      </c>
      <c r="G295" s="1">
        <f t="shared" si="86"/>
        <v>6.1414706032651099</v>
      </c>
      <c r="H295" s="1">
        <f t="shared" si="87"/>
        <v>12</v>
      </c>
    </row>
    <row r="296" spans="2:8">
      <c r="B296" s="1">
        <v>153</v>
      </c>
      <c r="C296" s="1">
        <f t="shared" si="82"/>
        <v>961327.35199847678</v>
      </c>
      <c r="D296" s="1">
        <f t="shared" si="83"/>
        <v>1.1328923056817028</v>
      </c>
      <c r="E296" s="1">
        <f t="shared" si="84"/>
        <v>0.21335412151878541</v>
      </c>
      <c r="F296" s="1">
        <f t="shared" si="85"/>
        <v>0.86744757099136882</v>
      </c>
      <c r="G296" s="1">
        <f t="shared" si="86"/>
        <v>6.1349713043533871</v>
      </c>
      <c r="H296" s="1">
        <f t="shared" si="87"/>
        <v>12</v>
      </c>
    </row>
    <row r="297" spans="2:8">
      <c r="B297" s="1">
        <v>153.5</v>
      </c>
      <c r="C297" s="1">
        <f t="shared" si="82"/>
        <v>964468.94465206657</v>
      </c>
      <c r="D297" s="1">
        <f t="shared" si="83"/>
        <v>1.1336539797219274</v>
      </c>
      <c r="E297" s="1">
        <f t="shared" si="84"/>
        <v>0.21527819544738663</v>
      </c>
      <c r="F297" s="1">
        <f t="shared" si="85"/>
        <v>0.86661618875967028</v>
      </c>
      <c r="G297" s="1">
        <f t="shared" si="86"/>
        <v>6.1285163488486534</v>
      </c>
      <c r="H297" s="1">
        <f t="shared" si="87"/>
        <v>12</v>
      </c>
    </row>
    <row r="298" spans="2:8">
      <c r="B298" s="1">
        <v>154</v>
      </c>
      <c r="C298" s="1">
        <f t="shared" si="82"/>
        <v>967610.53730565624</v>
      </c>
      <c r="D298" s="1">
        <f t="shared" si="83"/>
        <v>1.1344082469093855</v>
      </c>
      <c r="E298" s="1">
        <f t="shared" si="84"/>
        <v>0.21719829263290355</v>
      </c>
      <c r="F298" s="1">
        <f t="shared" si="85"/>
        <v>0.86579042693132546</v>
      </c>
      <c r="G298" s="1">
        <f t="shared" si="86"/>
        <v>6.1221050308576688</v>
      </c>
      <c r="H298" s="1">
        <f t="shared" si="87"/>
        <v>12</v>
      </c>
    </row>
    <row r="299" spans="2:8">
      <c r="B299" s="1">
        <v>154.5</v>
      </c>
      <c r="C299" s="1">
        <f t="shared" si="82"/>
        <v>970752.12995924603</v>
      </c>
      <c r="D299" s="1">
        <f t="shared" si="83"/>
        <v>1.1351552029703493</v>
      </c>
      <c r="E299" s="1">
        <f t="shared" si="84"/>
        <v>0.21911445168449256</v>
      </c>
      <c r="F299" s="1">
        <f t="shared" si="85"/>
        <v>0.86497019633154826</v>
      </c>
      <c r="G299" s="1">
        <f t="shared" si="86"/>
        <v>6.115736658016254</v>
      </c>
      <c r="H299" s="1">
        <f t="shared" si="87"/>
        <v>12</v>
      </c>
    </row>
    <row r="300" spans="2:8">
      <c r="B300" s="1">
        <v>155</v>
      </c>
      <c r="C300" s="1">
        <f t="shared" si="82"/>
        <v>973893.72261283582</v>
      </c>
      <c r="D300" s="1">
        <f t="shared" si="83"/>
        <v>1.1358949420896143</v>
      </c>
      <c r="E300" s="1">
        <f t="shared" si="84"/>
        <v>0.22102671071312702</v>
      </c>
      <c r="F300" s="1">
        <f t="shared" si="85"/>
        <v>0.86415540948842295</v>
      </c>
      <c r="G300" s="1">
        <f t="shared" si="86"/>
        <v>6.1094105511815302</v>
      </c>
      <c r="H300" s="1">
        <f t="shared" si="87"/>
        <v>12</v>
      </c>
    </row>
    <row r="301" spans="2:8">
      <c r="B301" s="1">
        <v>155.5</v>
      </c>
      <c r="C301" s="1">
        <f t="shared" si="82"/>
        <v>977035.3152664256</v>
      </c>
      <c r="D301" s="1">
        <f t="shared" si="83"/>
        <v>1.136627556940188</v>
      </c>
      <c r="E301" s="1">
        <f t="shared" si="84"/>
        <v>0.22293510733960711</v>
      </c>
      <c r="F301" s="1">
        <f t="shared" si="85"/>
        <v>0.86334598059432965</v>
      </c>
      <c r="G301" s="1">
        <f t="shared" si="86"/>
        <v>6.1031260441324147</v>
      </c>
      <c r="H301" s="1">
        <f t="shared" si="87"/>
        <v>12</v>
      </c>
    </row>
    <row r="302" spans="2:8">
      <c r="B302" s="1">
        <v>156</v>
      </c>
      <c r="C302" s="1">
        <f t="shared" si="82"/>
        <v>980176.90792001539</v>
      </c>
      <c r="D302" s="1">
        <f t="shared" si="83"/>
        <v>1.1373531387123186</v>
      </c>
      <c r="E302" s="1">
        <f t="shared" si="84"/>
        <v>0.22483967870241517</v>
      </c>
      <c r="F302" s="1">
        <f t="shared" si="85"/>
        <v>0.86254182546839053</v>
      </c>
      <c r="G302" s="1">
        <f t="shared" si="86"/>
        <v>6.0968824832780584</v>
      </c>
      <c r="H302" s="1">
        <f t="shared" si="87"/>
        <v>12</v>
      </c>
    </row>
    <row r="303" spans="2:8">
      <c r="B303" s="1">
        <v>156.5</v>
      </c>
      <c r="C303" s="1">
        <f t="shared" si="82"/>
        <v>983318.50057360518</v>
      </c>
      <c r="D303" s="1">
        <f t="shared" si="83"/>
        <v>1.1380717771418707</v>
      </c>
      <c r="E303" s="1">
        <f t="shared" si="84"/>
        <v>0.22674046146542018</v>
      </c>
      <c r="F303" s="1">
        <f t="shared" si="85"/>
        <v>0.86174286151991719</v>
      </c>
      <c r="G303" s="1">
        <f t="shared" si="86"/>
        <v>6.0906792273740367</v>
      </c>
      <c r="H303" s="1">
        <f t="shared" si="87"/>
        <v>12</v>
      </c>
    </row>
    <row r="304" spans="2:8">
      <c r="B304" s="1">
        <v>157</v>
      </c>
      <c r="C304" s="1">
        <f t="shared" si="82"/>
        <v>986460.09322719497</v>
      </c>
      <c r="D304" s="1">
        <f t="shared" si="83"/>
        <v>1.1387835605380738</v>
      </c>
      <c r="E304" s="1">
        <f t="shared" si="84"/>
        <v>0.22863749182543561</v>
      </c>
      <c r="F304" s="1">
        <f t="shared" si="85"/>
        <v>0.86094900771281768</v>
      </c>
      <c r="G304" s="1">
        <f t="shared" si="86"/>
        <v>6.0845156472460111</v>
      </c>
      <c r="H304" s="1">
        <f t="shared" si="87"/>
        <v>12</v>
      </c>
    </row>
    <row r="305" spans="2:8">
      <c r="B305" s="1">
        <v>157.5</v>
      </c>
      <c r="C305" s="1">
        <f t="shared" si="82"/>
        <v>989601.68588078488</v>
      </c>
      <c r="D305" s="1">
        <f t="shared" si="83"/>
        <v>1.1394885758106519</v>
      </c>
      <c r="E305" s="1">
        <f t="shared" si="84"/>
        <v>0.23053080551963284</v>
      </c>
      <c r="F305" s="1">
        <f t="shared" si="85"/>
        <v>0.86016018453094389</v>
      </c>
      <c r="G305" s="1">
        <f t="shared" si="86"/>
        <v>6.0783911255206728</v>
      </c>
      <c r="H305" s="1">
        <f t="shared" si="87"/>
        <v>12</v>
      </c>
    </row>
    <row r="306" spans="2:8">
      <c r="B306" s="1">
        <v>158</v>
      </c>
      <c r="C306" s="1">
        <f t="shared" si="82"/>
        <v>992743.27853437467</v>
      </c>
      <c r="D306" s="1">
        <f t="shared" si="83"/>
        <v>1.1401869084963541</v>
      </c>
      <c r="E306" s="1">
        <f t="shared" si="84"/>
        <v>0.23242043783281385</v>
      </c>
      <c r="F306" s="1">
        <f t="shared" si="85"/>
        <v>0.85937631394434288</v>
      </c>
      <c r="G306" s="1">
        <f t="shared" si="86"/>
        <v>6.07230505636372</v>
      </c>
      <c r="H306" s="1">
        <f t="shared" si="87"/>
        <v>12</v>
      </c>
    </row>
    <row r="307" spans="2:8">
      <c r="B307" s="1">
        <v>158.5</v>
      </c>
      <c r="C307" s="1">
        <f t="shared" si="82"/>
        <v>995884.87118796445</v>
      </c>
      <c r="D307" s="1">
        <f t="shared" si="83"/>
        <v>1.1408786427849011</v>
      </c>
      <c r="E307" s="1">
        <f t="shared" si="84"/>
        <v>0.23430642360454657</v>
      </c>
      <c r="F307" s="1">
        <f t="shared" si="85"/>
        <v>0.85859731937639083</v>
      </c>
      <c r="G307" s="1">
        <f t="shared" si="86"/>
        <v>6.0662568452246788</v>
      </c>
      <c r="H307" s="1">
        <f t="shared" si="87"/>
        <v>12</v>
      </c>
    </row>
    <row r="308" spans="2:8">
      <c r="B308" s="1">
        <v>159</v>
      </c>
      <c r="C308" s="1">
        <f t="shared" si="82"/>
        <v>999026.46384155424</v>
      </c>
      <c r="D308" s="1">
        <f t="shared" si="83"/>
        <v>1.1415638615443606</v>
      </c>
      <c r="E308" s="1">
        <f t="shared" si="84"/>
        <v>0.23618879723616548</v>
      </c>
      <c r="F308" s="1">
        <f t="shared" si="85"/>
        <v>0.85782312567177843</v>
      </c>
      <c r="G308" s="1">
        <f t="shared" si="86"/>
        <v>6.0602459085883398</v>
      </c>
      <c r="H308" s="1">
        <f t="shared" si="87"/>
        <v>12</v>
      </c>
    </row>
    <row r="309" spans="2:8">
      <c r="B309" s="1">
        <v>159.5</v>
      </c>
      <c r="C309" s="1">
        <f t="shared" si="82"/>
        <v>1002168.056495144</v>
      </c>
      <c r="D309" s="1">
        <f t="shared" si="83"/>
        <v>1.1422426463459669</v>
      </c>
      <c r="E309" s="1">
        <f t="shared" si="84"/>
        <v>0.23806759269764027</v>
      </c>
      <c r="F309" s="1">
        <f t="shared" si="85"/>
        <v>0.85705365906532649</v>
      </c>
      <c r="G309" s="1">
        <f t="shared" si="86"/>
        <v>6.0542716737326359</v>
      </c>
      <c r="H309" s="1">
        <f t="shared" si="87"/>
        <v>12</v>
      </c>
    </row>
    <row r="310" spans="2:8">
      <c r="B310" s="1">
        <v>160</v>
      </c>
      <c r="C310" s="1">
        <f t="shared" si="82"/>
        <v>1005309.6491487338</v>
      </c>
      <c r="D310" s="1">
        <f t="shared" si="83"/>
        <v>1.1429150774883978</v>
      </c>
      <c r="E310" s="1">
        <f t="shared" si="84"/>
        <v>0.23994284353431608</v>
      </c>
      <c r="F310" s="1">
        <f t="shared" si="85"/>
        <v>0.85628884715160392</v>
      </c>
      <c r="G310" s="1">
        <f t="shared" si="86"/>
        <v>6.0483335784927563</v>
      </c>
      <c r="H310" s="1">
        <f t="shared" si="87"/>
        <v>12</v>
      </c>
    </row>
    <row r="311" spans="2:8">
      <c r="B311" s="1">
        <v>160.5</v>
      </c>
      <c r="C311" s="1">
        <f t="shared" si="82"/>
        <v>1008451.2418023236</v>
      </c>
      <c r="D311" s="1">
        <f t="shared" si="83"/>
        <v>1.1435812340215248</v>
      </c>
      <c r="E311" s="1">
        <f t="shared" si="84"/>
        <v>0.2418145828735275</v>
      </c>
      <c r="F311" s="1">
        <f t="shared" si="85"/>
        <v>0.85552861885532483</v>
      </c>
      <c r="G311" s="1">
        <f t="shared" si="86"/>
        <v>6.0424310710313014</v>
      </c>
      <c r="H311" s="1">
        <f t="shared" si="87"/>
        <v>12</v>
      </c>
    </row>
    <row r="312" spans="2:8">
      <c r="B312" s="1">
        <v>161</v>
      </c>
      <c r="C312" s="1">
        <f t="shared" si="82"/>
        <v>1011592.8344559134</v>
      </c>
      <c r="D312" s="1">
        <f t="shared" si="83"/>
        <v>1.1442411937696455</v>
      </c>
      <c r="E312" s="1">
        <f t="shared" si="84"/>
        <v>0.24368284343108942</v>
      </c>
      <c r="F312" s="1">
        <f t="shared" si="85"/>
        <v>0.85477290440250486</v>
      </c>
      <c r="G312" s="1">
        <f t="shared" si="86"/>
        <v>6.0365636096143414</v>
      </c>
      <c r="H312" s="1">
        <f t="shared" si="87"/>
        <v>12</v>
      </c>
    </row>
    <row r="313" spans="2:8">
      <c r="B313" s="1">
        <v>161.5</v>
      </c>
      <c r="C313" s="1">
        <f t="shared" si="82"/>
        <v>1014734.4271095032</v>
      </c>
      <c r="D313" s="1">
        <f t="shared" si="83"/>
        <v>1.1448950333542154</v>
      </c>
      <c r="E313" s="1">
        <f t="shared" si="84"/>
        <v>0.24554765751766724</v>
      </c>
      <c r="F313" s="1">
        <f t="shared" si="85"/>
        <v>0.85402163529234876</v>
      </c>
      <c r="G313" s="1">
        <f t="shared" si="86"/>
        <v>6.030730662393144</v>
      </c>
      <c r="H313" s="1">
        <f t="shared" si="87"/>
        <v>12</v>
      </c>
    </row>
    <row r="314" spans="2:8">
      <c r="B314" s="1">
        <v>162</v>
      </c>
      <c r="C314" s="1">
        <f t="shared" si="82"/>
        <v>1017876.019763093</v>
      </c>
      <c r="D314" s="1">
        <f t="shared" si="83"/>
        <v>1.1455428282160869</v>
      </c>
      <c r="E314" s="1">
        <f t="shared" si="84"/>
        <v>0.24740905704502938</v>
      </c>
      <c r="F314" s="1">
        <f t="shared" si="85"/>
        <v>0.85327474426985317</v>
      </c>
      <c r="G314" s="1">
        <f t="shared" si="86"/>
        <v>6.0249317071914614</v>
      </c>
      <c r="H314" s="1">
        <f t="shared" si="87"/>
        <v>12</v>
      </c>
    </row>
    <row r="315" spans="2:8">
      <c r="B315" s="1">
        <v>162.5</v>
      </c>
      <c r="C315" s="1">
        <f t="shared" si="82"/>
        <v>1021017.6124166828</v>
      </c>
      <c r="D315" s="1">
        <f t="shared" si="83"/>
        <v>1.1461846526372728</v>
      </c>
      <c r="E315" s="1">
        <f t="shared" si="84"/>
        <v>0.24926707353218397</v>
      </c>
      <c r="F315" s="1">
        <f t="shared" si="85"/>
        <v>0.8525321652991007</v>
      </c>
      <c r="G315" s="1">
        <f t="shared" si="86"/>
        <v>6.0191662312981826</v>
      </c>
      <c r="H315" s="1">
        <f t="shared" si="87"/>
        <v>12</v>
      </c>
    </row>
    <row r="316" spans="2:8">
      <c r="B316" s="1">
        <v>163</v>
      </c>
      <c r="C316" s="1">
        <f t="shared" si="82"/>
        <v>1024159.2050702724</v>
      </c>
      <c r="D316" s="1">
        <f t="shared" si="83"/>
        <v>1.1468205797622411</v>
      </c>
      <c r="E316" s="1">
        <f t="shared" si="84"/>
        <v>0.25112173811140287</v>
      </c>
      <c r="F316" s="1">
        <f t="shared" si="85"/>
        <v>0.85179383353722649</v>
      </c>
      <c r="G316" s="1">
        <f t="shared" si="86"/>
        <v>6.013433731265204</v>
      </c>
      <c r="H316" s="1">
        <f t="shared" si="87"/>
        <v>12</v>
      </c>
    </row>
    <row r="317" spans="2:8">
      <c r="B317" s="1">
        <v>163.5</v>
      </c>
      <c r="C317" s="1">
        <f t="shared" si="82"/>
        <v>1027300.7977238623</v>
      </c>
      <c r="D317" s="1">
        <f t="shared" si="83"/>
        <v>1.1474506816187557</v>
      </c>
      <c r="E317" s="1">
        <f t="shared" si="84"/>
        <v>0.25297308153413511</v>
      </c>
      <c r="F317" s="1">
        <f t="shared" si="85"/>
        <v>0.85105968530903553</v>
      </c>
      <c r="G317" s="1">
        <f t="shared" si="86"/>
        <v>6.0077337127103565</v>
      </c>
      <c r="H317" s="1">
        <f t="shared" si="87"/>
        <v>12</v>
      </c>
    </row>
    <row r="318" spans="2:8">
      <c r="B318" s="1">
        <v>164</v>
      </c>
      <c r="C318" s="1">
        <f t="shared" si="82"/>
        <v>1030442.390377452</v>
      </c>
      <c r="D318" s="1">
        <f t="shared" si="83"/>
        <v>1.1480750291382726</v>
      </c>
      <c r="E318" s="1">
        <f t="shared" si="84"/>
        <v>0.25482113417681174</v>
      </c>
      <c r="F318" s="1">
        <f t="shared" si="85"/>
        <v>0.85032965808225747</v>
      </c>
      <c r="G318" s="1">
        <f t="shared" si="86"/>
        <v>6.0020656901252822</v>
      </c>
      <c r="H318" s="1">
        <f t="shared" si="87"/>
        <v>12</v>
      </c>
    </row>
    <row r="319" spans="2:8">
      <c r="B319" s="1">
        <v>164.5</v>
      </c>
      <c r="C319" s="1">
        <f t="shared" si="82"/>
        <v>1033583.9830310419</v>
      </c>
      <c r="D319" s="1">
        <f t="shared" si="83"/>
        <v>1.148693692175903</v>
      </c>
      <c r="E319" s="1">
        <f t="shared" si="84"/>
        <v>0.25666592604654603</v>
      </c>
      <c r="F319" s="1">
        <f t="shared" si="85"/>
        <v>0.84960369044341177</v>
      </c>
      <c r="G319" s="1">
        <f t="shared" si="86"/>
        <v>5.9964291866880464</v>
      </c>
      <c r="H319" s="1">
        <f t="shared" si="87"/>
        <v>12</v>
      </c>
    </row>
    <row r="320" spans="2:8">
      <c r="B320" s="1">
        <v>165</v>
      </c>
      <c r="C320" s="1">
        <f t="shared" si="82"/>
        <v>1036725.5756846316</v>
      </c>
      <c r="D320" s="1">
        <f t="shared" si="83"/>
        <v>1.1493067395299534</v>
      </c>
      <c r="E320" s="1">
        <f t="shared" si="84"/>
        <v>0.25850748678672802</v>
      </c>
      <c r="F320" s="1">
        <f t="shared" si="85"/>
        <v>0.84888172207427648</v>
      </c>
      <c r="G320" s="1">
        <f t="shared" si="86"/>
        <v>5.990823734080438</v>
      </c>
      <c r="H320" s="1">
        <f t="shared" si="87"/>
        <v>12</v>
      </c>
    </row>
    <row r="321" spans="2:8">
      <c r="B321" s="1">
        <v>165.5</v>
      </c>
      <c r="C321" s="1">
        <f t="shared" si="82"/>
        <v>1039867.1683382215</v>
      </c>
      <c r="D321" s="1">
        <f t="shared" si="83"/>
        <v>1.149914238961053</v>
      </c>
      <c r="E321" s="1">
        <f t="shared" si="84"/>
        <v>0.26034584568252023</v>
      </c>
      <c r="F321" s="1">
        <f t="shared" si="85"/>
        <v>0.84816369372893363</v>
      </c>
      <c r="G321" s="1">
        <f t="shared" si="86"/>
        <v>5.9852488723097492</v>
      </c>
      <c r="H321" s="1">
        <f t="shared" si="87"/>
        <v>12</v>
      </c>
    </row>
    <row r="322" spans="2:8">
      <c r="B322" s="1">
        <v>166</v>
      </c>
      <c r="C322" s="1">
        <f t="shared" si="82"/>
        <v>1043008.7609918114</v>
      </c>
      <c r="D322" s="1">
        <f t="shared" si="83"/>
        <v>1.1505162572108791</v>
      </c>
      <c r="E322" s="1">
        <f t="shared" si="84"/>
        <v>0.26218103166625123</v>
      </c>
      <c r="F322" s="1">
        <f t="shared" si="85"/>
        <v>0.84744954721137933</v>
      </c>
      <c r="G322" s="1">
        <f t="shared" si="86"/>
        <v>5.9797041495349363</v>
      </c>
      <c r="H322" s="1">
        <f t="shared" si="87"/>
        <v>12</v>
      </c>
    </row>
    <row r="323" spans="2:8">
      <c r="B323" s="1">
        <v>166.5</v>
      </c>
      <c r="C323" s="1">
        <f t="shared" si="82"/>
        <v>1046150.3536454011</v>
      </c>
      <c r="D323" s="1">
        <f t="shared" si="83"/>
        <v>1.1511128600204883</v>
      </c>
      <c r="E323" s="1">
        <f t="shared" si="84"/>
        <v>0.26401307332271434</v>
      </c>
      <c r="F323" s="1">
        <f t="shared" si="85"/>
        <v>0.84673922535368584</v>
      </c>
      <c r="G323" s="1">
        <f t="shared" si="86"/>
        <v>5.9741891218970657</v>
      </c>
      <c r="H323" s="1">
        <f t="shared" si="87"/>
        <v>12</v>
      </c>
    </row>
    <row r="324" spans="2:8">
      <c r="B324" s="1">
        <v>167</v>
      </c>
      <c r="C324" s="1">
        <f t="shared" ref="C324:C354" si="88">2*PI()*B324*1000</f>
        <v>1049291.9462989909</v>
      </c>
      <c r="D324" s="1">
        <f t="shared" ref="D324:D354" si="89">1+$E$15/$E$14*(1-$C$20^2/C324^2)</f>
        <v>1.1517041121482658</v>
      </c>
      <c r="E324" s="1">
        <f t="shared" ref="E324:E354" si="90">$C$21*(C324/$C$20-$C$20/C324)</f>
        <v>0.26584199889437005</v>
      </c>
      <c r="F324" s="1">
        <f t="shared" ref="F324:F354" si="91">(D324^2+E324^2)^0.5/(D324^2+E324^2)</f>
        <v>0.8460326719946919</v>
      </c>
      <c r="G324" s="1">
        <f t="shared" ref="G324:G354" si="92">F324*$C$23/$C$13-$C$3</f>
        <v>5.9687033533538676</v>
      </c>
      <c r="H324" s="1">
        <f t="shared" ref="H324:H354" si="93">$C$2</f>
        <v>12</v>
      </c>
    </row>
    <row r="325" spans="2:8">
      <c r="B325" s="1">
        <v>167.5</v>
      </c>
      <c r="C325" s="1">
        <f t="shared" si="88"/>
        <v>1052433.5389525807</v>
      </c>
      <c r="D325" s="1">
        <f t="shared" si="89"/>
        <v>1.1522900773874978</v>
      </c>
      <c r="E325" s="1">
        <f t="shared" si="90"/>
        <v>0.26766783628645552</v>
      </c>
      <c r="F325" s="1">
        <f t="shared" si="91"/>
        <v>0.84532983195921407</v>
      </c>
      <c r="G325" s="1">
        <f t="shared" si="92"/>
        <v>5.9632464155183227</v>
      </c>
      <c r="H325" s="1">
        <f t="shared" si="93"/>
        <v>12</v>
      </c>
    </row>
    <row r="326" spans="2:8">
      <c r="B326" s="1">
        <v>168</v>
      </c>
      <c r="C326" s="1">
        <f t="shared" si="88"/>
        <v>1055575.1316061704</v>
      </c>
      <c r="D326" s="1">
        <f t="shared" si="89"/>
        <v>1.1528708185835808</v>
      </c>
      <c r="E326" s="1">
        <f t="shared" si="90"/>
        <v>0.26949061307200267</v>
      </c>
      <c r="F326" s="1">
        <f t="shared" si="91"/>
        <v>0.8446306510377608</v>
      </c>
      <c r="G326" s="1">
        <f t="shared" si="92"/>
        <v>5.9578178875011689</v>
      </c>
      <c r="H326" s="1">
        <f t="shared" si="93"/>
        <v>12</v>
      </c>
    </row>
    <row r="327" spans="2:8">
      <c r="B327" s="1">
        <v>168.5</v>
      </c>
      <c r="C327" s="1">
        <f t="shared" si="88"/>
        <v>1058716.7242597602</v>
      </c>
      <c r="D327" s="1">
        <f t="shared" si="89"/>
        <v>1.1534463976508724</v>
      </c>
      <c r="E327" s="1">
        <f t="shared" si="90"/>
        <v>0.27131035649676688</v>
      </c>
      <c r="F327" s="1">
        <f t="shared" si="91"/>
        <v>0.84393507596673545</v>
      </c>
      <c r="G327" s="1">
        <f t="shared" si="92"/>
        <v>5.952417355757186</v>
      </c>
      <c r="H327" s="1">
        <f t="shared" si="93"/>
        <v>12</v>
      </c>
    </row>
    <row r="328" spans="2:8">
      <c r="B328" s="1">
        <v>169</v>
      </c>
      <c r="C328" s="1">
        <f t="shared" si="88"/>
        <v>1061858.31691335</v>
      </c>
      <c r="D328" s="1">
        <f t="shared" si="89"/>
        <v>1.1540168755891944</v>
      </c>
      <c r="E328" s="1">
        <f t="shared" si="90"/>
        <v>0.27312709348406888</v>
      </c>
      <c r="F328" s="1">
        <f t="shared" si="91"/>
        <v>0.84324305440911518</v>
      </c>
      <c r="G328" s="1">
        <f t="shared" si="92"/>
        <v>5.9470444139351928</v>
      </c>
      <c r="H328" s="1">
        <f t="shared" si="93"/>
        <v>12</v>
      </c>
    </row>
    <row r="329" spans="2:8">
      <c r="B329" s="1">
        <v>169.5</v>
      </c>
      <c r="C329" s="1">
        <f t="shared" si="88"/>
        <v>1064999.9095669398</v>
      </c>
      <c r="D329" s="1">
        <f t="shared" si="89"/>
        <v>1.154582312499995</v>
      </c>
      <c r="E329" s="1">
        <f t="shared" si="90"/>
        <v>0.27494085063954987</v>
      </c>
      <c r="F329" s="1">
        <f t="shared" si="91"/>
        <v>0.84255453493559396</v>
      </c>
      <c r="G329" s="1">
        <f t="shared" si="92"/>
        <v>5.9416986627316311</v>
      </c>
      <c r="H329" s="1">
        <f t="shared" si="93"/>
        <v>12</v>
      </c>
    </row>
    <row r="330" spans="2:8">
      <c r="B330" s="1">
        <v>170</v>
      </c>
      <c r="C330" s="1">
        <f t="shared" si="88"/>
        <v>1068141.5022205296</v>
      </c>
      <c r="D330" s="1">
        <f t="shared" si="89"/>
        <v>1.1551427676021793</v>
      </c>
      <c r="E330" s="1">
        <f t="shared" si="90"/>
        <v>0.27675165425584347</v>
      </c>
      <c r="F330" s="1">
        <f t="shared" si="91"/>
        <v>0.84186946700617371</v>
      </c>
      <c r="G330" s="1">
        <f t="shared" si="92"/>
        <v>5.9363797097476425</v>
      </c>
      <c r="H330" s="1">
        <f t="shared" si="93"/>
        <v>12</v>
      </c>
    </row>
    <row r="331" spans="2:8">
      <c r="B331" s="1">
        <v>170.5</v>
      </c>
      <c r="C331" s="1">
        <f t="shared" si="88"/>
        <v>1071283.0948741194</v>
      </c>
      <c r="D331" s="1">
        <f t="shared" si="89"/>
        <v>1.155698299247615</v>
      </c>
      <c r="E331" s="1">
        <f t="shared" si="90"/>
        <v>0.27855953031716546</v>
      </c>
      <c r="F331" s="1">
        <f t="shared" si="91"/>
        <v>0.84118780095219337</v>
      </c>
      <c r="G331" s="1">
        <f t="shared" si="92"/>
        <v>5.9310871693495377</v>
      </c>
      <c r="H331" s="1">
        <f t="shared" si="93"/>
        <v>12</v>
      </c>
    </row>
    <row r="332" spans="2:8">
      <c r="B332" s="1">
        <v>171</v>
      </c>
      <c r="C332" s="1">
        <f t="shared" si="88"/>
        <v>1074424.6875277092</v>
      </c>
      <c r="D332" s="1">
        <f t="shared" si="89"/>
        <v>1.1562489649363217</v>
      </c>
      <c r="E332" s="1">
        <f t="shared" si="90"/>
        <v>0.28036450450382261</v>
      </c>
      <c r="F332" s="1">
        <f t="shared" si="91"/>
        <v>0.84050948795878477</v>
      </c>
      <c r="G332" s="1">
        <f t="shared" si="92"/>
        <v>5.9258206625325833</v>
      </c>
      <c r="H332" s="1">
        <f t="shared" si="93"/>
        <v>12</v>
      </c>
    </row>
    <row r="333" spans="2:8">
      <c r="B333" s="1">
        <v>171.5</v>
      </c>
      <c r="C333" s="1">
        <f t="shared" si="88"/>
        <v>1077566.2801812992</v>
      </c>
      <c r="D333" s="1">
        <f t="shared" si="89"/>
        <v>1.1567948213313495</v>
      </c>
      <c r="E333" s="1">
        <f t="shared" si="90"/>
        <v>0.28216660219664313</v>
      </c>
      <c r="F333" s="1">
        <f t="shared" si="91"/>
        <v>0.83983448004774086</v>
      </c>
      <c r="G333" s="1">
        <f t="shared" si="92"/>
        <v>5.9205798167879848</v>
      </c>
      <c r="H333" s="1">
        <f t="shared" si="93"/>
        <v>12</v>
      </c>
    </row>
    <row r="334" spans="2:8">
      <c r="B334" s="1">
        <v>172</v>
      </c>
      <c r="C334" s="1">
        <f t="shared" si="88"/>
        <v>1080707.8728348888</v>
      </c>
      <c r="D334" s="1">
        <f t="shared" si="89"/>
        <v>1.1573359242733567</v>
      </c>
      <c r="E334" s="1">
        <f t="shared" si="90"/>
        <v>0.2839658484813285</v>
      </c>
      <c r="F334" s="1">
        <f t="shared" si="91"/>
        <v>0.83916273006078834</v>
      </c>
      <c r="G334" s="1">
        <f t="shared" si="92"/>
        <v>5.9153642659730181</v>
      </c>
      <c r="H334" s="1">
        <f t="shared" si="93"/>
        <v>12</v>
      </c>
    </row>
    <row r="335" spans="2:8">
      <c r="B335" s="1">
        <v>172.5</v>
      </c>
      <c r="C335" s="1">
        <f t="shared" si="88"/>
        <v>1083849.4654884788</v>
      </c>
      <c r="D335" s="1">
        <f t="shared" si="89"/>
        <v>1.1578723287948913</v>
      </c>
      <c r="E335" s="1">
        <f t="shared" si="90"/>
        <v>0.28576226815273276</v>
      </c>
      <c r="F335" s="1">
        <f t="shared" si="91"/>
        <v>0.83849419164325056</v>
      </c>
      <c r="G335" s="1">
        <f t="shared" si="92"/>
        <v>5.9101736501841824</v>
      </c>
      <c r="H335" s="1">
        <f t="shared" si="93"/>
        <v>12</v>
      </c>
    </row>
    <row r="336" spans="2:8">
      <c r="B336" s="1">
        <v>173</v>
      </c>
      <c r="C336" s="1">
        <f t="shared" si="88"/>
        <v>1086991.0581420683</v>
      </c>
      <c r="D336" s="1">
        <f t="shared" si="89"/>
        <v>1.1584040891343841</v>
      </c>
      <c r="E336" s="1">
        <f t="shared" si="90"/>
        <v>0.28755588571906299</v>
      </c>
      <c r="F336" s="1">
        <f t="shared" si="91"/>
        <v>0.83782881922809249</v>
      </c>
      <c r="G336" s="1">
        <f t="shared" si="92"/>
        <v>5.905007615633326</v>
      </c>
      <c r="H336" s="1">
        <f t="shared" si="93"/>
        <v>12</v>
      </c>
    </row>
    <row r="337" spans="2:8">
      <c r="B337" s="1">
        <v>173.5</v>
      </c>
      <c r="C337" s="1">
        <f t="shared" si="88"/>
        <v>1090132.6507956584</v>
      </c>
      <c r="D337" s="1">
        <f t="shared" si="89"/>
        <v>1.1589312587498604</v>
      </c>
      <c r="E337" s="1">
        <f t="shared" si="90"/>
        <v>0.28934672540601197</v>
      </c>
      <c r="F337" s="1">
        <f t="shared" si="91"/>
        <v>0.83716656802033673</v>
      </c>
      <c r="G337" s="1">
        <f t="shared" si="92"/>
        <v>5.899865814526648</v>
      </c>
      <c r="H337" s="1">
        <f t="shared" si="93"/>
        <v>12</v>
      </c>
    </row>
    <row r="338" spans="2:8">
      <c r="B338" s="1">
        <v>174</v>
      </c>
      <c r="C338" s="1">
        <f t="shared" si="88"/>
        <v>1093274.2434492479</v>
      </c>
      <c r="D338" s="1">
        <f t="shared" si="89"/>
        <v>1.159453890332375</v>
      </c>
      <c r="E338" s="1">
        <f t="shared" si="90"/>
        <v>0.29113481116081508</v>
      </c>
      <c r="F338" s="1">
        <f t="shared" si="91"/>
        <v>0.8365073939818416</v>
      </c>
      <c r="G338" s="1">
        <f t="shared" si="92"/>
        <v>5.8947479049465157</v>
      </c>
      <c r="H338" s="1">
        <f t="shared" si="93"/>
        <v>12</v>
      </c>
    </row>
    <row r="339" spans="2:8">
      <c r="B339" s="1">
        <v>174.5</v>
      </c>
      <c r="C339" s="1">
        <f t="shared" si="88"/>
        <v>1096415.8361028379</v>
      </c>
      <c r="D339" s="1">
        <f t="shared" si="89"/>
        <v>1.1599720358191798</v>
      </c>
      <c r="E339" s="1">
        <f t="shared" si="90"/>
        <v>0.29292016665624226</v>
      </c>
      <c r="F339" s="1">
        <f t="shared" si="91"/>
        <v>0.835851253816428</v>
      </c>
      <c r="G339" s="1">
        <f t="shared" si="92"/>
        <v>5.8896535507359848</v>
      </c>
      <c r="H339" s="1">
        <f t="shared" si="93"/>
        <v>12</v>
      </c>
    </row>
    <row r="340" spans="2:8">
      <c r="B340" s="1">
        <v>175</v>
      </c>
      <c r="C340" s="1">
        <f t="shared" si="88"/>
        <v>1099557.4287564275</v>
      </c>
      <c r="D340" s="1">
        <f t="shared" si="89"/>
        <v>1.160485746406628</v>
      </c>
      <c r="E340" s="1">
        <f t="shared" si="90"/>
        <v>0.29470281529451609</v>
      </c>
      <c r="F340" s="1">
        <f t="shared" si="91"/>
        <v>0.83519810495535096</v>
      </c>
      <c r="G340" s="1">
        <f t="shared" si="92"/>
        <v>5.8845824213860025</v>
      </c>
      <c r="H340" s="1">
        <f t="shared" si="93"/>
        <v>12</v>
      </c>
    </row>
    <row r="341" spans="2:8">
      <c r="B341" s="1">
        <v>175.5</v>
      </c>
      <c r="C341" s="1">
        <f t="shared" si="88"/>
        <v>1102699.0214100175</v>
      </c>
      <c r="D341" s="1">
        <f t="shared" si="89"/>
        <v>1.1609950725628195</v>
      </c>
      <c r="E341" s="1">
        <f t="shared" si="90"/>
        <v>0.29648278021116814</v>
      </c>
      <c r="F341" s="1">
        <f t="shared" si="91"/>
        <v>0.83454790554310354</v>
      </c>
      <c r="G341" s="1">
        <f t="shared" si="92"/>
        <v>5.8795341919251847</v>
      </c>
      <c r="H341" s="1">
        <f t="shared" si="93"/>
        <v>12</v>
      </c>
    </row>
    <row r="342" spans="2:8">
      <c r="B342" s="1">
        <v>176</v>
      </c>
      <c r="C342" s="1">
        <f t="shared" si="88"/>
        <v>1105840.6140636071</v>
      </c>
      <c r="D342" s="1">
        <f t="shared" si="89"/>
        <v>1.1615000640399982</v>
      </c>
      <c r="E342" s="1">
        <f t="shared" si="90"/>
        <v>0.29826008427882572</v>
      </c>
      <c r="F342" s="1">
        <f t="shared" si="91"/>
        <v>0.83390061442354424</v>
      </c>
      <c r="G342" s="1">
        <f t="shared" si="92"/>
        <v>5.874508542812106</v>
      </c>
      <c r="H342" s="1">
        <f t="shared" si="93"/>
        <v>12</v>
      </c>
    </row>
    <row r="343" spans="2:8">
      <c r="B343" s="1">
        <v>176.5</v>
      </c>
      <c r="C343" s="1">
        <f t="shared" si="88"/>
        <v>1108982.2067171969</v>
      </c>
      <c r="D343" s="1">
        <f t="shared" si="89"/>
        <v>1.162000769886701</v>
      </c>
      <c r="E343" s="1">
        <f t="shared" si="90"/>
        <v>0.30003475011093655</v>
      </c>
      <c r="F343" s="1">
        <f t="shared" si="91"/>
        <v>0.83325619112634131</v>
      </c>
      <c r="G343" s="1">
        <f t="shared" si="92"/>
        <v>5.8695051598300569</v>
      </c>
      <c r="H343" s="1">
        <f t="shared" si="93"/>
        <v>12</v>
      </c>
    </row>
    <row r="344" spans="2:8">
      <c r="B344" s="1">
        <v>177</v>
      </c>
      <c r="C344" s="1">
        <f t="shared" si="88"/>
        <v>1112123.7993707869</v>
      </c>
      <c r="D344" s="1">
        <f t="shared" si="89"/>
        <v>1.1624972384596695</v>
      </c>
      <c r="E344" s="1">
        <f t="shared" si="90"/>
        <v>0.30180680006542893</v>
      </c>
      <c r="F344" s="1">
        <f t="shared" si="91"/>
        <v>0.83261459585372366</v>
      </c>
      <c r="G344" s="1">
        <f t="shared" si="92"/>
        <v>5.8645237339841696</v>
      </c>
      <c r="H344" s="1">
        <f t="shared" si="93"/>
        <v>12</v>
      </c>
    </row>
    <row r="345" spans="2:8">
      <c r="B345" s="1">
        <v>177.5</v>
      </c>
      <c r="C345" s="1">
        <f t="shared" si="88"/>
        <v>1115265.3920243764</v>
      </c>
      <c r="D345" s="1">
        <f t="shared" si="89"/>
        <v>1.1629895174355243</v>
      </c>
      <c r="E345" s="1">
        <f t="shared" si="90"/>
        <v>0.30357625624831058</v>
      </c>
      <c r="F345" s="1">
        <f t="shared" si="91"/>
        <v>0.83197578946753148</v>
      </c>
      <c r="G345" s="1">
        <f t="shared" si="92"/>
        <v>5.859563961400883</v>
      </c>
      <c r="H345" s="1">
        <f t="shared" si="93"/>
        <v>12</v>
      </c>
    </row>
    <row r="346" spans="2:8">
      <c r="B346" s="1">
        <v>178</v>
      </c>
      <c r="C346" s="1">
        <f t="shared" si="88"/>
        <v>1118406.9846779665</v>
      </c>
      <c r="D346" s="1">
        <f t="shared" si="89"/>
        <v>1.1634776538222127</v>
      </c>
      <c r="E346" s="1">
        <f t="shared" si="90"/>
        <v>0.30534314051720812</v>
      </c>
      <c r="F346" s="1">
        <f t="shared" si="91"/>
        <v>0.83133973347655932</v>
      </c>
      <c r="G346" s="1">
        <f t="shared" si="92"/>
        <v>5.8546255432296679</v>
      </c>
      <c r="H346" s="1">
        <f t="shared" si="93"/>
        <v>12</v>
      </c>
    </row>
    <row r="347" spans="2:8">
      <c r="B347" s="1">
        <v>178.5</v>
      </c>
      <c r="C347" s="1">
        <f t="shared" si="88"/>
        <v>1121548.577331556</v>
      </c>
      <c r="D347" s="1">
        <f t="shared" si="89"/>
        <v>1.1639616939702306</v>
      </c>
      <c r="E347" s="1">
        <f t="shared" si="90"/>
        <v>0.30710747448484338</v>
      </c>
      <c r="F347" s="1">
        <f t="shared" si="91"/>
        <v>0.8307063900241809</v>
      </c>
      <c r="G347" s="1">
        <f t="shared" si="92"/>
        <v>5.8497081855469508</v>
      </c>
      <c r="H347" s="1">
        <f t="shared" si="93"/>
        <v>12</v>
      </c>
    </row>
    <row r="348" spans="2:8">
      <c r="B348" s="1">
        <v>179</v>
      </c>
      <c r="C348" s="1">
        <f t="shared" si="88"/>
        <v>1124690.169985146</v>
      </c>
      <c r="D348" s="1">
        <f t="shared" si="89"/>
        <v>1.1644416835836267</v>
      </c>
      <c r="E348" s="1">
        <f t="shared" si="90"/>
        <v>0.30886927952245652</v>
      </c>
      <c r="F348" s="1">
        <f t="shared" si="91"/>
        <v>0.83007572187625367</v>
      </c>
      <c r="G348" s="1">
        <f t="shared" si="92"/>
        <v>5.8448115992621963</v>
      </c>
      <c r="H348" s="1">
        <f t="shared" si="93"/>
        <v>12</v>
      </c>
    </row>
    <row r="349" spans="2:8">
      <c r="B349" s="1">
        <v>179.5</v>
      </c>
      <c r="C349" s="1">
        <f t="shared" si="88"/>
        <v>1127831.7626387356</v>
      </c>
      <c r="D349" s="1">
        <f t="shared" si="89"/>
        <v>1.1649176677307898</v>
      </c>
      <c r="E349" s="1">
        <f t="shared" si="90"/>
        <v>0.31062857676316702</v>
      </c>
      <c r="F349" s="1">
        <f t="shared" si="91"/>
        <v>0.82944769240929161</v>
      </c>
      <c r="G349" s="1">
        <f t="shared" si="92"/>
        <v>5.8399355000260851</v>
      </c>
      <c r="H349" s="1">
        <f t="shared" si="93"/>
        <v>12</v>
      </c>
    </row>
    <row r="350" spans="2:8">
      <c r="B350" s="1">
        <v>180</v>
      </c>
      <c r="C350" s="1">
        <f t="shared" si="88"/>
        <v>1130973.3552923256</v>
      </c>
      <c r="D350" s="1">
        <f t="shared" si="89"/>
        <v>1.1653896908550303</v>
      </c>
      <c r="E350" s="1">
        <f t="shared" si="90"/>
        <v>0.31238538710528291</v>
      </c>
      <c r="F350" s="1">
        <f t="shared" si="91"/>
        <v>0.82882226559889904</v>
      </c>
      <c r="G350" s="1">
        <f t="shared" si="92"/>
        <v>5.8350796081407079</v>
      </c>
      <c r="H350" s="1">
        <f t="shared" si="93"/>
        <v>12</v>
      </c>
    </row>
    <row r="351" spans="2:8">
      <c r="B351" s="1">
        <v>180.5</v>
      </c>
      <c r="C351" s="1">
        <f t="shared" si="88"/>
        <v>1134114.9479459152</v>
      </c>
      <c r="D351" s="1">
        <f t="shared" si="89"/>
        <v>1.1658577967849535</v>
      </c>
      <c r="E351" s="1">
        <f t="shared" si="90"/>
        <v>0.314139731215551</v>
      </c>
      <c r="F351" s="1">
        <f t="shared" si="91"/>
        <v>0.82819940600846442</v>
      </c>
      <c r="G351" s="1">
        <f t="shared" si="92"/>
        <v>5.8302436484717859</v>
      </c>
      <c r="H351" s="1">
        <f t="shared" si="93"/>
        <v>12</v>
      </c>
    </row>
    <row r="352" spans="2:8">
      <c r="B352" s="1">
        <v>181</v>
      </c>
      <c r="C352" s="1">
        <f t="shared" si="88"/>
        <v>1137256.5405995052</v>
      </c>
      <c r="D352" s="1">
        <f t="shared" si="89"/>
        <v>1.1663220287446348</v>
      </c>
      <c r="E352" s="1">
        <f t="shared" si="90"/>
        <v>0.31589162953235744</v>
      </c>
      <c r="F352" s="1">
        <f t="shared" si="91"/>
        <v>0.82757907877809933</v>
      </c>
      <c r="G352" s="1">
        <f t="shared" si="92"/>
        <v>5.8254273503627907</v>
      </c>
      <c r="H352" s="1">
        <f t="shared" si="93"/>
        <v>12</v>
      </c>
    </row>
    <row r="353" spans="2:8">
      <c r="B353" s="1">
        <v>181.5</v>
      </c>
      <c r="C353" s="1">
        <f t="shared" si="88"/>
        <v>1140398.133253095</v>
      </c>
      <c r="D353" s="1">
        <f t="shared" si="89"/>
        <v>1.166782429363598</v>
      </c>
      <c r="E353" s="1">
        <f t="shared" si="90"/>
        <v>0.31764110226887066</v>
      </c>
      <c r="F353" s="1">
        <f t="shared" si="91"/>
        <v>0.82696124961382311</v>
      </c>
      <c r="G353" s="1">
        <f t="shared" si="92"/>
        <v>5.8206304475509736</v>
      </c>
      <c r="H353" s="1">
        <f t="shared" si="93"/>
        <v>12</v>
      </c>
    </row>
    <row r="354" spans="2:8">
      <c r="B354" s="1">
        <v>182</v>
      </c>
      <c r="C354" s="1">
        <f t="shared" si="88"/>
        <v>1143539.7259066848</v>
      </c>
      <c r="D354" s="1">
        <f t="shared" si="89"/>
        <v>1.1672390406866013</v>
      </c>
      <c r="E354" s="1">
        <f t="shared" si="90"/>
        <v>0.3193881694161374</v>
      </c>
      <c r="F354" s="1">
        <f t="shared" si="91"/>
        <v>0.82634588477698445</v>
      </c>
      <c r="G354" s="1">
        <f t="shared" si="92"/>
        <v>5.8158526780852293</v>
      </c>
      <c r="H354" s="1">
        <f t="shared" si="93"/>
        <v>12</v>
      </c>
    </row>
    <row r="355" spans="2:8">
      <c r="B355" s="1">
        <v>182.5</v>
      </c>
      <c r="C355" s="1">
        <f t="shared" ref="C355" si="94">2*PI()*B355*1000</f>
        <v>1146681.3185602746</v>
      </c>
      <c r="D355" s="1">
        <f t="shared" ref="D355" si="95">1+$E$15/$E$14*(1-$C$20^2/C355^2)</f>
        <v>1.1676919041832383</v>
      </c>
      <c r="E355" s="1">
        <f t="shared" ref="E355" si="96">$C$21*(C355/$C$20-$C$20/C355)</f>
        <v>0.32113285074612391</v>
      </c>
      <c r="F355" s="1">
        <f t="shared" ref="F355" si="97">(D355^2+E355^2)^0.5/(D355^2+E355^2)</f>
        <v>0.82573295107391209</v>
      </c>
      <c r="G355" s="1">
        <f t="shared" ref="G355" si="98">F355*$C$23/$C$13-$C$3</f>
        <v>5.8110937842457489</v>
      </c>
      <c r="H355" s="1">
        <f t="shared" ref="H355" si="99">$C$2</f>
        <v>12</v>
      </c>
    </row>
    <row r="356" spans="2:8">
      <c r="B356" s="1">
        <v>183</v>
      </c>
      <c r="C356" s="1">
        <f t="shared" ref="C356:C387" si="100">2*PI()*B356*1000</f>
        <v>1149822.9112138643</v>
      </c>
      <c r="D356" s="1">
        <f t="shared" ref="D356:D387" si="101">1+$E$15/$E$14*(1-$C$20^2/C356^2)</f>
        <v>1.1681410607573526</v>
      </c>
      <c r="E356" s="1">
        <f t="shared" ref="E356:E387" si="102">$C$21*(C356/$C$20-$C$20/C356)</f>
        <v>0.3228751658147096</v>
      </c>
      <c r="F356" s="1">
        <f t="shared" ref="F356:F387" si="103">(D356^2+E356^2)^0.5/(D356^2+E356^2)</f>
        <v>0.82512241584579304</v>
      </c>
      <c r="G356" s="1">
        <f t="shared" ref="G356:G387" si="104">F356*$C$23/$C$13-$C$3</f>
        <v>5.8063535124654271</v>
      </c>
      <c r="H356" s="1">
        <f t="shared" ref="H356:H387" si="105">$C$2</f>
        <v>12</v>
      </c>
    </row>
    <row r="357" spans="2:8">
      <c r="B357" s="1">
        <v>183.5</v>
      </c>
      <c r="C357" s="1">
        <f t="shared" si="100"/>
        <v>1152964.5038674541</v>
      </c>
      <c r="D357" s="1">
        <f t="shared" si="101"/>
        <v>1.1685865507562752</v>
      </c>
      <c r="E357" s="1">
        <f t="shared" si="102"/>
        <v>0.32461513396463065</v>
      </c>
      <c r="F357" s="1">
        <f t="shared" si="103"/>
        <v>0.82451424695876852</v>
      </c>
      <c r="G357" s="1">
        <f t="shared" si="104"/>
        <v>5.8016316132529715</v>
      </c>
      <c r="H357" s="1">
        <f t="shared" si="105"/>
        <v>12</v>
      </c>
    </row>
    <row r="358" spans="2:8">
      <c r="B358" s="1">
        <v>184</v>
      </c>
      <c r="C358" s="1">
        <f t="shared" si="100"/>
        <v>1156106.0965210439</v>
      </c>
      <c r="D358" s="1">
        <f t="shared" si="101"/>
        <v>1.169028413979885</v>
      </c>
      <c r="E358" s="1">
        <f t="shared" si="102"/>
        <v>0.32635277432837639</v>
      </c>
      <c r="F358" s="1">
        <f t="shared" si="103"/>
        <v>0.82390841279424509</v>
      </c>
      <c r="G358" s="1">
        <f t="shared" si="104"/>
        <v>5.7969278411176726</v>
      </c>
      <c r="H358" s="1">
        <f t="shared" si="105"/>
        <v>12</v>
      </c>
    </row>
    <row r="359" spans="2:8">
      <c r="B359" s="1">
        <v>184.5</v>
      </c>
      <c r="C359" s="1">
        <f t="shared" si="100"/>
        <v>1159247.6891746337</v>
      </c>
      <c r="D359" s="1">
        <f t="shared" si="101"/>
        <v>1.1694666896894994</v>
      </c>
      <c r="E359" s="1">
        <f t="shared" si="102"/>
        <v>0.32808810583103748</v>
      </c>
      <c r="F359" s="1">
        <f t="shared" si="103"/>
        <v>0.82330488223941423</v>
      </c>
      <c r="G359" s="1">
        <f t="shared" si="104"/>
        <v>5.7922419544957977</v>
      </c>
      <c r="H359" s="1">
        <f t="shared" si="105"/>
        <v>12</v>
      </c>
    </row>
    <row r="360" spans="2:8">
      <c r="B360" s="1">
        <v>185</v>
      </c>
      <c r="C360" s="1">
        <f t="shared" si="100"/>
        <v>1162389.2818282233</v>
      </c>
      <c r="D360" s="1">
        <f t="shared" si="101"/>
        <v>1.1699014166165955</v>
      </c>
      <c r="E360" s="1">
        <f t="shared" si="102"/>
        <v>0.32982114719310907</v>
      </c>
      <c r="F360" s="1">
        <f t="shared" si="103"/>
        <v>0.82270362467797409</v>
      </c>
      <c r="G360" s="1">
        <f t="shared" si="104"/>
        <v>5.7875737156785547</v>
      </c>
      <c r="H360" s="1">
        <f t="shared" si="105"/>
        <v>12</v>
      </c>
    </row>
    <row r="361" spans="2:8">
      <c r="B361" s="1">
        <v>185.5</v>
      </c>
      <c r="C361" s="1">
        <f t="shared" si="100"/>
        <v>1165530.8744818133</v>
      </c>
      <c r="D361" s="1">
        <f t="shared" si="101"/>
        <v>1.170332632971367</v>
      </c>
      <c r="E361" s="1">
        <f t="shared" si="102"/>
        <v>0.33155191693324876</v>
      </c>
      <c r="F361" s="1">
        <f t="shared" si="103"/>
        <v>0.82210460998105273</v>
      </c>
      <c r="G361" s="1">
        <f t="shared" si="104"/>
        <v>5.7829228907416184</v>
      </c>
      <c r="H361" s="1">
        <f t="shared" si="105"/>
        <v>12</v>
      </c>
    </row>
    <row r="362" spans="2:8">
      <c r="B362" s="1">
        <v>186</v>
      </c>
      <c r="C362" s="1">
        <f t="shared" si="100"/>
        <v>1168672.4671354028</v>
      </c>
      <c r="D362" s="1">
        <f t="shared" si="101"/>
        <v>1.170760376451121</v>
      </c>
      <c r="E362" s="1">
        <f t="shared" si="102"/>
        <v>0.33328043337098756</v>
      </c>
      <c r="F362" s="1">
        <f t="shared" si="103"/>
        <v>0.82150780849832183</v>
      </c>
      <c r="G362" s="1">
        <f t="shared" si="104"/>
        <v>5.7782892494761366</v>
      </c>
      <c r="H362" s="1">
        <f t="shared" si="105"/>
        <v>12</v>
      </c>
    </row>
    <row r="363" spans="2:8">
      <c r="B363" s="1">
        <v>186.5</v>
      </c>
      <c r="C363" s="1">
        <f t="shared" si="100"/>
        <v>1171814.0597889929</v>
      </c>
      <c r="D363" s="1">
        <f t="shared" si="101"/>
        <v>1.1711846842485172</v>
      </c>
      <c r="E363" s="1">
        <f t="shared" si="102"/>
        <v>0.33500671462940163</v>
      </c>
      <c r="F363" s="1">
        <f t="shared" si="103"/>
        <v>0.82091319104930094</v>
      </c>
      <c r="G363" s="1">
        <f t="shared" si="104"/>
        <v>5.7736725653212115</v>
      </c>
      <c r="H363" s="1">
        <f t="shared" si="105"/>
        <v>12</v>
      </c>
    </row>
    <row r="364" spans="2:8">
      <c r="B364" s="1">
        <v>187</v>
      </c>
      <c r="C364" s="1">
        <f t="shared" si="100"/>
        <v>1174955.6524425827</v>
      </c>
      <c r="D364" s="1">
        <f t="shared" si="101"/>
        <v>1.1716055930596523</v>
      </c>
      <c r="E364" s="1">
        <f t="shared" si="102"/>
        <v>0.33673077863773665</v>
      </c>
      <c r="F364" s="1">
        <f t="shared" si="103"/>
        <v>0.82032072891484664</v>
      </c>
      <c r="G364" s="1">
        <f t="shared" si="104"/>
        <v>5.7690726152978282</v>
      </c>
      <c r="H364" s="1">
        <f t="shared" si="105"/>
        <v>12</v>
      </c>
    </row>
    <row r="365" spans="2:8">
      <c r="B365" s="1">
        <v>187.5</v>
      </c>
      <c r="C365" s="1">
        <f t="shared" si="100"/>
        <v>1178097.2450961724</v>
      </c>
      <c r="D365" s="1">
        <f t="shared" si="101"/>
        <v>1.172023139091996</v>
      </c>
      <c r="E365" s="1">
        <f t="shared" si="102"/>
        <v>0.33845264313399315</v>
      </c>
      <c r="F365" s="1">
        <f t="shared" si="103"/>
        <v>0.81973039382881874</v>
      </c>
      <c r="G365" s="1">
        <f t="shared" si="104"/>
        <v>5.7644891799441424</v>
      </c>
      <c r="H365" s="1">
        <f t="shared" si="105"/>
        <v>12</v>
      </c>
    </row>
    <row r="366" spans="2:8">
      <c r="B366" s="1">
        <v>188</v>
      </c>
      <c r="C366" s="1">
        <f t="shared" si="100"/>
        <v>1181238.8377497622</v>
      </c>
      <c r="D366" s="1">
        <f t="shared" si="101"/>
        <v>1.1724373580721759</v>
      </c>
      <c r="E366" s="1">
        <f t="shared" si="102"/>
        <v>0.34017232566746991</v>
      </c>
      <c r="F366" s="1">
        <f t="shared" si="103"/>
        <v>0.81914215796992484</v>
      </c>
      <c r="G366" s="1">
        <f t="shared" si="104"/>
        <v>5.7599220432521641</v>
      </c>
      <c r="H366" s="1">
        <f t="shared" si="105"/>
        <v>12</v>
      </c>
    </row>
    <row r="367" spans="2:8">
      <c r="B367" s="1">
        <v>188.5</v>
      </c>
      <c r="C367" s="1">
        <f t="shared" si="100"/>
        <v>1184380.430403352</v>
      </c>
      <c r="D367" s="1">
        <f t="shared" si="101"/>
        <v>1.1728482852536213</v>
      </c>
      <c r="E367" s="1">
        <f t="shared" si="102"/>
        <v>0.34188984360126573</v>
      </c>
      <c r="F367" s="1">
        <f t="shared" si="103"/>
        <v>0.81855599395373457</v>
      </c>
      <c r="G367" s="1">
        <f t="shared" si="104"/>
        <v>5.7553709926057559</v>
      </c>
      <c r="H367" s="1">
        <f t="shared" si="105"/>
        <v>12</v>
      </c>
    </row>
    <row r="368" spans="2:8">
      <c r="B368" s="1">
        <v>189</v>
      </c>
      <c r="C368" s="1">
        <f t="shared" si="100"/>
        <v>1187522.0230569418</v>
      </c>
      <c r="D368" s="1">
        <f t="shared" si="101"/>
        <v>1.1732559554240638</v>
      </c>
      <c r="E368" s="1">
        <f t="shared" si="102"/>
        <v>0.34360521411474326</v>
      </c>
      <c r="F368" s="1">
        <f t="shared" si="103"/>
        <v>0.81797187482486067</v>
      </c>
      <c r="G368" s="1">
        <f t="shared" si="104"/>
        <v>5.7508358187199224</v>
      </c>
      <c r="H368" s="1">
        <f t="shared" si="105"/>
        <v>12</v>
      </c>
    </row>
    <row r="369" spans="2:8">
      <c r="B369" s="1">
        <v>189.5</v>
      </c>
      <c r="C369" s="1">
        <f t="shared" si="100"/>
        <v>1190663.6157105316</v>
      </c>
      <c r="D369" s="1">
        <f t="shared" si="101"/>
        <v>1.1736604029129005</v>
      </c>
      <c r="E369" s="1">
        <f t="shared" si="102"/>
        <v>0.34531845420595253</v>
      </c>
      <c r="F369" s="1">
        <f t="shared" si="103"/>
        <v>0.81738977404930324</v>
      </c>
      <c r="G369" s="1">
        <f t="shared" si="104"/>
        <v>5.7463163155813746</v>
      </c>
      <c r="H369" s="1">
        <f t="shared" si="105"/>
        <v>12</v>
      </c>
    </row>
    <row r="370" spans="2:8">
      <c r="B370" s="1">
        <v>190</v>
      </c>
      <c r="C370" s="1">
        <f t="shared" si="100"/>
        <v>1193805.2083641214</v>
      </c>
      <c r="D370" s="1">
        <f t="shared" si="101"/>
        <v>1.1740616615984205</v>
      </c>
      <c r="E370" s="1">
        <f t="shared" si="102"/>
        <v>0.34702958069401663</v>
      </c>
      <c r="F370" s="1">
        <f t="shared" si="103"/>
        <v>0.81680966550695389</v>
      </c>
      <c r="G370" s="1">
        <f t="shared" si="104"/>
        <v>5.7418122803903273</v>
      </c>
      <c r="H370" s="1">
        <f t="shared" si="105"/>
        <v>12</v>
      </c>
    </row>
    <row r="371" spans="2:8">
      <c r="B371" s="1">
        <v>190.5</v>
      </c>
      <c r="C371" s="1">
        <f t="shared" si="100"/>
        <v>1196946.8010177112</v>
      </c>
      <c r="D371" s="1">
        <f t="shared" si="101"/>
        <v>1.1744597649149009</v>
      </c>
      <c r="E371" s="1">
        <f t="shared" si="102"/>
        <v>0.34873861022148017</v>
      </c>
      <c r="F371" s="1">
        <f t="shared" si="103"/>
        <v>0.81623152348425332</v>
      </c>
      <c r="G371" s="1">
        <f t="shared" si="104"/>
        <v>5.7373235135034948</v>
      </c>
      <c r="H371" s="1">
        <f t="shared" si="105"/>
        <v>12</v>
      </c>
    </row>
    <row r="372" spans="2:8">
      <c r="B372" s="1">
        <v>191</v>
      </c>
      <c r="C372" s="1">
        <f t="shared" si="100"/>
        <v>1200088.393671301</v>
      </c>
      <c r="D372" s="1">
        <f t="shared" si="101"/>
        <v>1.1748547458595704</v>
      </c>
      <c r="E372" s="1">
        <f t="shared" si="102"/>
        <v>0.35044555925661985</v>
      </c>
      <c r="F372" s="1">
        <f t="shared" si="103"/>
        <v>0.81565532266700225</v>
      </c>
      <c r="G372" s="1">
        <f t="shared" si="104"/>
        <v>5.7328498183782717</v>
      </c>
      <c r="H372" s="1">
        <f t="shared" si="105"/>
        <v>12</v>
      </c>
    </row>
    <row r="373" spans="2:8">
      <c r="B373" s="1">
        <v>191.5</v>
      </c>
      <c r="C373" s="1">
        <f t="shared" si="100"/>
        <v>1203229.9863248907</v>
      </c>
      <c r="D373" s="1">
        <f t="shared" si="101"/>
        <v>1.1752466369994474</v>
      </c>
      <c r="E373" s="1">
        <f t="shared" si="102"/>
        <v>0.35215044409572049</v>
      </c>
      <c r="F373" s="1">
        <f t="shared" si="103"/>
        <v>0.81508103813332</v>
      </c>
      <c r="G373" s="1">
        <f t="shared" si="104"/>
        <v>5.7283910015180624</v>
      </c>
      <c r="H373" s="1">
        <f t="shared" si="105"/>
        <v>12</v>
      </c>
    </row>
    <row r="374" spans="2:8">
      <c r="B374" s="1">
        <v>192</v>
      </c>
      <c r="C374" s="1">
        <f t="shared" si="100"/>
        <v>1206371.5789784805</v>
      </c>
      <c r="D374" s="1">
        <f t="shared" si="101"/>
        <v>1.1756354704780541</v>
      </c>
      <c r="E374" s="1">
        <f t="shared" si="102"/>
        <v>0.35385328086531342</v>
      </c>
      <c r="F374" s="1">
        <f t="shared" si="103"/>
        <v>0.8145086453467455</v>
      </c>
      <c r="G374" s="1">
        <f t="shared" si="104"/>
        <v>5.7239468724187184</v>
      </c>
      <c r="H374" s="1">
        <f t="shared" si="105"/>
        <v>12</v>
      </c>
    </row>
    <row r="375" spans="2:8">
      <c r="B375" s="1">
        <v>192.5</v>
      </c>
      <c r="C375" s="1">
        <f t="shared" si="100"/>
        <v>1209513.1716320706</v>
      </c>
      <c r="D375" s="1">
        <f t="shared" si="101"/>
        <v>1.1760212780220067</v>
      </c>
      <c r="E375" s="1">
        <f t="shared" si="102"/>
        <v>0.35555408552438206</v>
      </c>
      <c r="F375" s="1">
        <f t="shared" si="103"/>
        <v>0.81393812014948241</v>
      </c>
      <c r="G375" s="1">
        <f t="shared" si="104"/>
        <v>5.7195172435160906</v>
      </c>
      <c r="H375" s="1">
        <f t="shared" si="105"/>
        <v>12</v>
      </c>
    </row>
    <row r="376" spans="2:8">
      <c r="B376" s="1">
        <v>193</v>
      </c>
      <c r="C376" s="1">
        <f t="shared" si="100"/>
        <v>1212654.7642856601</v>
      </c>
      <c r="D376" s="1">
        <f t="shared" si="101"/>
        <v>1.176404090947488</v>
      </c>
      <c r="E376" s="1">
        <f t="shared" si="102"/>
        <v>0.3572528738665311</v>
      </c>
      <c r="F376" s="1">
        <f t="shared" si="103"/>
        <v>0.81336943875577961</v>
      </c>
      <c r="G376" s="1">
        <f t="shared" si="104"/>
        <v>5.7151019301346366</v>
      </c>
      <c r="H376" s="1">
        <f t="shared" si="105"/>
        <v>12</v>
      </c>
    </row>
    <row r="377" spans="2:8">
      <c r="B377" s="1">
        <v>193.5</v>
      </c>
      <c r="C377" s="1">
        <f t="shared" si="100"/>
        <v>1215796.3569392499</v>
      </c>
      <c r="D377" s="1">
        <f t="shared" si="101"/>
        <v>1.1767839401666027</v>
      </c>
      <c r="E377" s="1">
        <f t="shared" si="102"/>
        <v>0.35894966152212471</v>
      </c>
      <c r="F377" s="1">
        <f t="shared" si="103"/>
        <v>0.81280257774544706</v>
      </c>
      <c r="G377" s="1">
        <f t="shared" si="104"/>
        <v>5.7107007504370744</v>
      </c>
      <c r="H377" s="1">
        <f t="shared" si="105"/>
        <v>12</v>
      </c>
    </row>
    <row r="378" spans="2:8">
      <c r="B378" s="1">
        <v>194</v>
      </c>
      <c r="C378" s="1">
        <f t="shared" si="100"/>
        <v>1218937.9495928397</v>
      </c>
      <c r="D378" s="1">
        <f t="shared" si="101"/>
        <v>1.1771608561936173</v>
      </c>
      <c r="E378" s="1">
        <f t="shared" si="102"/>
        <v>0.36064446396038857</v>
      </c>
      <c r="F378" s="1">
        <f t="shared" si="103"/>
        <v>0.81223751405750311</v>
      </c>
      <c r="G378" s="1">
        <f t="shared" si="104"/>
        <v>5.7063135253750623</v>
      </c>
      <c r="H378" s="1">
        <f t="shared" si="105"/>
        <v>12</v>
      </c>
    </row>
    <row r="379" spans="2:8">
      <c r="B379" s="1">
        <v>194.5</v>
      </c>
      <c r="C379" s="1">
        <f t="shared" si="100"/>
        <v>1222079.5422464295</v>
      </c>
      <c r="D379" s="1">
        <f t="shared" si="101"/>
        <v>1.177534869151089</v>
      </c>
      <c r="E379" s="1">
        <f t="shared" si="102"/>
        <v>0.36233729649148211</v>
      </c>
      <c r="F379" s="1">
        <f t="shared" si="103"/>
        <v>0.8116742249839497</v>
      </c>
      <c r="G379" s="1">
        <f t="shared" si="104"/>
        <v>5.7019400786408676</v>
      </c>
      <c r="H379" s="1">
        <f t="shared" si="105"/>
        <v>12</v>
      </c>
    </row>
    <row r="380" spans="2:8">
      <c r="B380" s="1">
        <v>195</v>
      </c>
      <c r="C380" s="1">
        <f t="shared" si="100"/>
        <v>1225221.1349000193</v>
      </c>
      <c r="D380" s="1">
        <f t="shared" si="101"/>
        <v>1.1779060087758837</v>
      </c>
      <c r="E380" s="1">
        <f t="shared" si="102"/>
        <v>0.36402817426853745</v>
      </c>
      <c r="F380" s="1">
        <f t="shared" si="103"/>
        <v>0.81111268816367299</v>
      </c>
      <c r="G380" s="1">
        <f t="shared" si="104"/>
        <v>5.6975802366200066</v>
      </c>
      <c r="H380" s="1">
        <f t="shared" si="105"/>
        <v>12</v>
      </c>
    </row>
    <row r="381" spans="2:8">
      <c r="B381" s="1">
        <v>195.5</v>
      </c>
      <c r="C381" s="1">
        <f t="shared" si="100"/>
        <v>1228362.7275536091</v>
      </c>
      <c r="D381" s="1">
        <f t="shared" si="101"/>
        <v>1.1782743044250883</v>
      </c>
      <c r="E381" s="1">
        <f t="shared" si="102"/>
        <v>0.36571711228966736</v>
      </c>
      <c r="F381" s="1">
        <f t="shared" si="103"/>
        <v>0.81055288157646577</v>
      </c>
      <c r="G381" s="1">
        <f t="shared" si="104"/>
        <v>5.6932338283448418</v>
      </c>
      <c r="H381" s="1">
        <f t="shared" si="105"/>
        <v>12</v>
      </c>
    </row>
    <row r="382" spans="2:8">
      <c r="B382" s="1">
        <v>196</v>
      </c>
      <c r="C382" s="1">
        <f t="shared" si="100"/>
        <v>1231504.3202071988</v>
      </c>
      <c r="D382" s="1">
        <f t="shared" si="101"/>
        <v>1.1786397850818144</v>
      </c>
      <c r="E382" s="1">
        <f t="shared" si="102"/>
        <v>0.36740412539994266</v>
      </c>
      <c r="F382" s="1">
        <f t="shared" si="103"/>
        <v>0.80999478353717147</v>
      </c>
      <c r="G382" s="1">
        <f t="shared" si="104"/>
        <v>5.6889006854491075</v>
      </c>
      <c r="H382" s="1">
        <f t="shared" si="105"/>
        <v>12</v>
      </c>
    </row>
    <row r="383" spans="2:8">
      <c r="B383" s="1">
        <v>196.5</v>
      </c>
      <c r="C383" s="1">
        <f t="shared" si="100"/>
        <v>1234645.9128607886</v>
      </c>
      <c r="D383" s="1">
        <f t="shared" si="101"/>
        <v>1.1790024793609017</v>
      </c>
      <c r="E383" s="1">
        <f t="shared" si="102"/>
        <v>0.36908922829333946</v>
      </c>
      <c r="F383" s="1">
        <f t="shared" si="103"/>
        <v>0.80943837268994179</v>
      </c>
      <c r="G383" s="1">
        <f t="shared" si="104"/>
        <v>5.6845806421233318</v>
      </c>
      <c r="H383" s="1">
        <f t="shared" si="105"/>
        <v>12</v>
      </c>
    </row>
    <row r="384" spans="2:8">
      <c r="B384" s="1">
        <v>197</v>
      </c>
      <c r="C384" s="1">
        <f t="shared" si="100"/>
        <v>1237787.5055143784</v>
      </c>
      <c r="D384" s="1">
        <f t="shared" si="101"/>
        <v>1.1793624155145195</v>
      </c>
      <c r="E384" s="1">
        <f t="shared" si="102"/>
        <v>0.37077243551465627</v>
      </c>
      <c r="F384" s="1">
        <f t="shared" si="103"/>
        <v>0.80888362800261082</v>
      </c>
      <c r="G384" s="1">
        <f t="shared" si="104"/>
        <v>5.680273535071148</v>
      </c>
      <c r="H384" s="1">
        <f t="shared" si="105"/>
        <v>12</v>
      </c>
    </row>
    <row r="385" spans="2:8">
      <c r="B385" s="1">
        <v>197.5</v>
      </c>
      <c r="C385" s="1">
        <f t="shared" si="100"/>
        <v>1240929.0981679682</v>
      </c>
      <c r="D385" s="1">
        <f t="shared" si="101"/>
        <v>1.1797196214376666</v>
      </c>
      <c r="E385" s="1">
        <f t="shared" si="102"/>
        <v>0.37245376146140252</v>
      </c>
      <c r="F385" s="1">
        <f t="shared" si="103"/>
        <v>0.8083305287611805</v>
      </c>
      <c r="G385" s="1">
        <f t="shared" si="104"/>
        <v>5.6759792034664889</v>
      </c>
      <c r="H385" s="1">
        <f t="shared" si="105"/>
        <v>12</v>
      </c>
    </row>
    <row r="386" spans="2:8">
      <c r="B386" s="1">
        <v>198</v>
      </c>
      <c r="C386" s="1">
        <f t="shared" si="100"/>
        <v>1244070.6908215582</v>
      </c>
      <c r="D386" s="1">
        <f t="shared" si="101"/>
        <v>1.1800741246735789</v>
      </c>
      <c r="E386" s="1">
        <f t="shared" si="102"/>
        <v>0.37413322038565849</v>
      </c>
      <c r="F386" s="1">
        <f t="shared" si="103"/>
        <v>0.80777905456441323</v>
      </c>
      <c r="G386" s="1">
        <f t="shared" si="104"/>
        <v>5.6716974889115974</v>
      </c>
      <c r="H386" s="1">
        <f t="shared" si="105"/>
        <v>12</v>
      </c>
    </row>
    <row r="387" spans="2:8">
      <c r="B387" s="1">
        <v>198.5</v>
      </c>
      <c r="C387" s="1">
        <f t="shared" si="100"/>
        <v>1247212.2834751478</v>
      </c>
      <c r="D387" s="1">
        <f t="shared" si="101"/>
        <v>1.1804259524190366</v>
      </c>
      <c r="E387" s="1">
        <f t="shared" si="102"/>
        <v>0.37581082639590596</v>
      </c>
      <c r="F387" s="1">
        <f t="shared" si="103"/>
        <v>0.80722918531853383</v>
      </c>
      <c r="G387" s="1">
        <f t="shared" si="104"/>
        <v>5.6674282353958922</v>
      </c>
      <c r="H387" s="1">
        <f t="shared" si="105"/>
        <v>12</v>
      </c>
    </row>
    <row r="388" spans="2:8">
      <c r="B388" s="1">
        <v>199</v>
      </c>
      <c r="C388" s="1">
        <f t="shared" ref="C388:C418" si="106">2*PI()*B388*1000</f>
        <v>1250353.8761287378</v>
      </c>
      <c r="D388" s="1">
        <f t="shared" ref="D388:D418" si="107">1+$E$15/$E$14*(1-$C$20^2/C388^2)</f>
        <v>1.1807751315295822</v>
      </c>
      <c r="E388" s="1">
        <f t="shared" ref="E388:E418" si="108">$C$21*(C388/$C$20-$C$20/C388)</f>
        <v>0.37748659345883406</v>
      </c>
      <c r="F388" s="1">
        <f t="shared" ref="F388:F418" si="109">(D388^2+E388^2)^0.5/(D388^2+E388^2)</f>
        <v>0.80668090123203218</v>
      </c>
      <c r="G388" s="1">
        <f t="shared" ref="G388:G418" si="110">F388*$C$23/$C$13-$C$3</f>
        <v>5.6631712892556179</v>
      </c>
      <c r="H388" s="1">
        <f t="shared" ref="H388:H418" si="111">$C$2</f>
        <v>12</v>
      </c>
    </row>
    <row r="389" spans="2:8">
      <c r="B389" s="1">
        <v>199.5</v>
      </c>
      <c r="C389" s="1">
        <f t="shared" si="106"/>
        <v>1253495.4687823274</v>
      </c>
      <c r="D389" s="1">
        <f t="shared" si="107"/>
        <v>1.1811216885246445</v>
      </c>
      <c r="E389" s="1">
        <f t="shared" si="108"/>
        <v>0.37916053540111389</v>
      </c>
      <c r="F389" s="1">
        <f t="shared" si="109"/>
        <v>0.80613418281057048</v>
      </c>
      <c r="G389" s="1">
        <f t="shared" si="110"/>
        <v>5.6589264991342993</v>
      </c>
      <c r="H389" s="1">
        <f t="shared" si="111"/>
        <v>12</v>
      </c>
    </row>
    <row r="390" spans="2:8">
      <c r="B390" s="1">
        <v>200</v>
      </c>
      <c r="C390" s="1">
        <f t="shared" si="106"/>
        <v>1256637.0614359174</v>
      </c>
      <c r="D390" s="1">
        <f t="shared" si="107"/>
        <v>1.1814656495925746</v>
      </c>
      <c r="E390" s="1">
        <f t="shared" si="108"/>
        <v>0.38083266591115067</v>
      </c>
      <c r="F390" s="1">
        <f t="shared" si="109"/>
        <v>0.80558901085198864</v>
      </c>
      <c r="G390" s="1">
        <f t="shared" si="110"/>
        <v>5.6546937159439672</v>
      </c>
      <c r="H390" s="1">
        <f t="shared" si="111"/>
        <v>12</v>
      </c>
    </row>
    <row r="391" spans="2:8">
      <c r="B391" s="1">
        <v>200.5</v>
      </c>
      <c r="C391" s="1">
        <f t="shared" si="106"/>
        <v>1259778.6540895069</v>
      </c>
      <c r="D391" s="1">
        <f t="shared" si="107"/>
        <v>1.1818070405955929</v>
      </c>
      <c r="E391" s="1">
        <f t="shared" si="108"/>
        <v>0.38250299854080627</v>
      </c>
      <c r="F391" s="1">
        <f t="shared" si="109"/>
        <v>0.80504536644140678</v>
      </c>
      <c r="G391" s="1">
        <f t="shared" si="110"/>
        <v>5.6504727928271317</v>
      </c>
      <c r="H391" s="1">
        <f t="shared" si="111"/>
        <v>12</v>
      </c>
    </row>
    <row r="392" spans="2:8">
      <c r="B392" s="1">
        <v>201</v>
      </c>
      <c r="C392" s="1">
        <f t="shared" si="106"/>
        <v>1262920.246743097</v>
      </c>
      <c r="D392" s="1">
        <f t="shared" si="107"/>
        <v>1.1821458870746513</v>
      </c>
      <c r="E392" s="1">
        <f t="shared" si="108"/>
        <v>0.38417154670709874</v>
      </c>
      <c r="F392" s="1">
        <f t="shared" si="109"/>
        <v>0.80450323094642229</v>
      </c>
      <c r="G392" s="1">
        <f t="shared" si="110"/>
        <v>5.6462635851194891</v>
      </c>
      <c r="H392" s="1">
        <f t="shared" si="111"/>
        <v>12</v>
      </c>
    </row>
    <row r="393" spans="2:8">
      <c r="B393" s="1">
        <v>201.5</v>
      </c>
      <c r="C393" s="1">
        <f t="shared" si="106"/>
        <v>1266061.8393966865</v>
      </c>
      <c r="D393" s="1">
        <f t="shared" si="107"/>
        <v>1.1824822142542097</v>
      </c>
      <c r="E393" s="1">
        <f t="shared" si="108"/>
        <v>0.38583832369387405</v>
      </c>
      <c r="F393" s="1">
        <f t="shared" si="109"/>
        <v>0.80396258601240222</v>
      </c>
      <c r="G393" s="1">
        <f t="shared" si="110"/>
        <v>5.6420659503133788</v>
      </c>
      <c r="H393" s="1">
        <f t="shared" si="111"/>
        <v>12</v>
      </c>
    </row>
    <row r="394" spans="2:8">
      <c r="B394" s="1">
        <v>202</v>
      </c>
      <c r="C394" s="1">
        <f t="shared" si="106"/>
        <v>1269203.4320502765</v>
      </c>
      <c r="D394" s="1">
        <f t="shared" si="107"/>
        <v>1.1828160470469313</v>
      </c>
      <c r="E394" s="1">
        <f t="shared" si="108"/>
        <v>0.38750334265345593</v>
      </c>
      <c r="F394" s="1">
        <f t="shared" si="109"/>
        <v>0.80342341355786218</v>
      </c>
      <c r="G394" s="1">
        <f t="shared" si="110"/>
        <v>5.6378797480218967</v>
      </c>
      <c r="H394" s="1">
        <f t="shared" si="111"/>
        <v>12</v>
      </c>
    </row>
    <row r="395" spans="2:8">
      <c r="B395" s="1">
        <v>202.5</v>
      </c>
      <c r="C395" s="1">
        <f t="shared" si="106"/>
        <v>1272345.0247038661</v>
      </c>
      <c r="D395" s="1">
        <f t="shared" si="107"/>
        <v>1.1831474100582955</v>
      </c>
      <c r="E395" s="1">
        <f t="shared" si="108"/>
        <v>0.38916661660826746</v>
      </c>
      <c r="F395" s="1">
        <f t="shared" si="109"/>
        <v>0.80288569576993851</v>
      </c>
      <c r="G395" s="1">
        <f t="shared" si="110"/>
        <v>5.6337048399437428</v>
      </c>
      <c r="H395" s="1">
        <f t="shared" si="111"/>
        <v>12</v>
      </c>
    </row>
    <row r="396" spans="2:8">
      <c r="B396" s="1">
        <v>203</v>
      </c>
      <c r="C396" s="1">
        <f t="shared" si="106"/>
        <v>1275486.6173574559</v>
      </c>
      <c r="D396" s="1">
        <f t="shared" si="107"/>
        <v>1.1834763275911326</v>
      </c>
      <c r="E396" s="1">
        <f t="shared" si="108"/>
        <v>0.39082815845243291</v>
      </c>
      <c r="F396" s="1">
        <f t="shared" si="109"/>
        <v>0.80234941509994451</v>
      </c>
      <c r="G396" s="1">
        <f t="shared" si="110"/>
        <v>5.6295410898287237</v>
      </c>
      <c r="H396" s="1">
        <f t="shared" si="111"/>
        <v>12</v>
      </c>
    </row>
    <row r="397" spans="2:8">
      <c r="B397" s="1">
        <v>203.5</v>
      </c>
      <c r="C397" s="1">
        <f t="shared" si="106"/>
        <v>1278628.2100110459</v>
      </c>
      <c r="D397" s="1">
        <f t="shared" si="107"/>
        <v>1.1838028236500791</v>
      </c>
      <c r="E397" s="1">
        <f t="shared" si="108"/>
        <v>0.39248798095335263</v>
      </c>
      <c r="F397" s="1">
        <f t="shared" si="109"/>
        <v>0.80181455425901194</v>
      </c>
      <c r="G397" s="1">
        <f t="shared" si="110"/>
        <v>5.6253883634439044</v>
      </c>
      <c r="H397" s="1">
        <f t="shared" si="111"/>
        <v>12</v>
      </c>
    </row>
    <row r="398" spans="2:8">
      <c r="B398" s="1">
        <v>204</v>
      </c>
      <c r="C398" s="1">
        <f t="shared" si="106"/>
        <v>1281769.8026646355</v>
      </c>
      <c r="D398" s="1">
        <f t="shared" si="107"/>
        <v>1.1841269219459578</v>
      </c>
      <c r="E398" s="1">
        <f t="shared" si="108"/>
        <v>0.39414609675325596</v>
      </c>
      <c r="F398" s="1">
        <f t="shared" si="109"/>
        <v>0.80128109621381705</v>
      </c>
      <c r="G398" s="1">
        <f t="shared" si="110"/>
        <v>5.6212465285404321</v>
      </c>
      <c r="H398" s="1">
        <f t="shared" si="111"/>
        <v>12</v>
      </c>
    </row>
    <row r="399" spans="2:8">
      <c r="B399" s="1">
        <v>204.5</v>
      </c>
      <c r="C399" s="1">
        <f t="shared" si="106"/>
        <v>1284911.3953182255</v>
      </c>
      <c r="D399" s="1">
        <f t="shared" si="107"/>
        <v>1.1844486459000838</v>
      </c>
      <c r="E399" s="1">
        <f t="shared" si="108"/>
        <v>0.39580251837073288</v>
      </c>
      <c r="F399" s="1">
        <f t="shared" si="109"/>
        <v>0.80074902418238547</v>
      </c>
      <c r="G399" s="1">
        <f t="shared" si="110"/>
        <v>5.6171154548209623</v>
      </c>
      <c r="H399" s="1">
        <f t="shared" si="111"/>
        <v>12</v>
      </c>
    </row>
    <row r="400" spans="2:8">
      <c r="B400" s="1">
        <v>205</v>
      </c>
      <c r="C400" s="1">
        <f t="shared" si="106"/>
        <v>1288052.987971815</v>
      </c>
      <c r="D400" s="1">
        <f t="shared" si="107"/>
        <v>1.1847680186484946</v>
      </c>
      <c r="E400" s="1">
        <f t="shared" si="108"/>
        <v>0.39745725820223954</v>
      </c>
      <c r="F400" s="1">
        <f t="shared" si="109"/>
        <v>0.80021832162997852</v>
      </c>
      <c r="G400" s="1">
        <f t="shared" si="110"/>
        <v>5.6129950139077165</v>
      </c>
      <c r="H400" s="1">
        <f t="shared" si="111"/>
        <v>12</v>
      </c>
    </row>
    <row r="401" spans="2:8">
      <c r="B401" s="1">
        <v>205.5</v>
      </c>
      <c r="C401" s="1">
        <f t="shared" si="106"/>
        <v>1291194.5806254051</v>
      </c>
      <c r="D401" s="1">
        <f t="shared" si="107"/>
        <v>1.1850850630461098</v>
      </c>
      <c r="E401" s="1">
        <f t="shared" si="108"/>
        <v>0.39911032852358652</v>
      </c>
      <c r="F401" s="1">
        <f t="shared" si="109"/>
        <v>0.79968897226505686</v>
      </c>
      <c r="G401" s="1">
        <f t="shared" si="110"/>
        <v>5.6088850793111504</v>
      </c>
      <c r="H401" s="1">
        <f t="shared" si="111"/>
        <v>12</v>
      </c>
    </row>
    <row r="402" spans="2:8">
      <c r="B402" s="1">
        <v>206</v>
      </c>
      <c r="C402" s="1">
        <f t="shared" si="106"/>
        <v>1294336.1732789946</v>
      </c>
      <c r="D402" s="1">
        <f t="shared" si="107"/>
        <v>1.1853998016708216</v>
      </c>
      <c r="E402" s="1">
        <f t="shared" si="108"/>
        <v>0.40076174149140076</v>
      </c>
      <c r="F402" s="1">
        <f t="shared" si="109"/>
        <v>0.799160960035319</v>
      </c>
      <c r="G402" s="1">
        <f t="shared" si="110"/>
        <v>5.6047855263991879</v>
      </c>
      <c r="H402" s="1">
        <f t="shared" si="111"/>
        <v>12</v>
      </c>
    </row>
    <row r="403" spans="2:8">
      <c r="B403" s="1">
        <v>206.5</v>
      </c>
      <c r="C403" s="1">
        <f t="shared" si="106"/>
        <v>1297477.7659325846</v>
      </c>
      <c r="D403" s="1">
        <f t="shared" si="107"/>
        <v>1.1857122568275122</v>
      </c>
      <c r="E403" s="1">
        <f t="shared" si="108"/>
        <v>0.40241150914457025</v>
      </c>
      <c r="F403" s="1">
        <f t="shared" si="109"/>
        <v>0.79863426912381541</v>
      </c>
      <c r="G403" s="1">
        <f t="shared" si="110"/>
        <v>5.600696232367059</v>
      </c>
      <c r="H403" s="1">
        <f t="shared" si="111"/>
        <v>12</v>
      </c>
    </row>
    <row r="404" spans="2:8">
      <c r="B404" s="1">
        <v>207</v>
      </c>
      <c r="C404" s="1">
        <f t="shared" si="106"/>
        <v>1300619.3585861742</v>
      </c>
      <c r="D404" s="1">
        <f t="shared" si="107"/>
        <v>1.1860224505520078</v>
      </c>
      <c r="E404" s="1">
        <f t="shared" si="108"/>
        <v>0.40405964340566441</v>
      </c>
      <c r="F404" s="1">
        <f t="shared" si="109"/>
        <v>0.79810888394513546</v>
      </c>
      <c r="G404" s="1">
        <f t="shared" si="110"/>
        <v>5.5966170762076866</v>
      </c>
      <c r="H404" s="1">
        <f t="shared" si="111"/>
        <v>12</v>
      </c>
    </row>
    <row r="405" spans="2:8">
      <c r="B405" s="1">
        <v>207.5</v>
      </c>
      <c r="C405" s="1">
        <f t="shared" si="106"/>
        <v>1303760.9512397642</v>
      </c>
      <c r="D405" s="1">
        <f t="shared" si="107"/>
        <v>1.1863304046149625</v>
      </c>
      <c r="E405" s="1">
        <f t="shared" si="108"/>
        <v>0.40570615608233745</v>
      </c>
      <c r="F405" s="1">
        <f t="shared" si="109"/>
        <v>0.79758478914166386</v>
      </c>
      <c r="G405" s="1">
        <f t="shared" si="110"/>
        <v>5.5925479386826282</v>
      </c>
      <c r="H405" s="1">
        <f t="shared" si="111"/>
        <v>12</v>
      </c>
    </row>
    <row r="406" spans="2:8">
      <c r="B406" s="1">
        <v>208</v>
      </c>
      <c r="C406" s="1">
        <f t="shared" si="106"/>
        <v>1306902.543893354</v>
      </c>
      <c r="D406" s="1">
        <f t="shared" si="107"/>
        <v>1.1866361405256791</v>
      </c>
      <c r="E406" s="1">
        <f t="shared" si="108"/>
        <v>0.40735105886870721</v>
      </c>
      <c r="F406" s="1">
        <f t="shared" si="109"/>
        <v>0.79706196957990916</v>
      </c>
      <c r="G406" s="1">
        <f t="shared" si="110"/>
        <v>5.5884887022935645</v>
      </c>
      <c r="H406" s="1">
        <f t="shared" si="111"/>
        <v>12</v>
      </c>
    </row>
    <row r="407" spans="2:8">
      <c r="B407" s="1">
        <v>208.5</v>
      </c>
      <c r="C407" s="1">
        <f t="shared" si="106"/>
        <v>1310044.1365469438</v>
      </c>
      <c r="D407" s="1">
        <f t="shared" si="107"/>
        <v>1.1869396795358644</v>
      </c>
      <c r="E407" s="1">
        <f t="shared" si="108"/>
        <v>0.40899436334671857</v>
      </c>
      <c r="F407" s="1">
        <f t="shared" si="109"/>
        <v>0.79654041034689893</v>
      </c>
      <c r="G407" s="1">
        <f t="shared" si="110"/>
        <v>5.5844392512543166</v>
      </c>
      <c r="H407" s="1">
        <f t="shared" si="111"/>
        <v>12</v>
      </c>
    </row>
    <row r="408" spans="2:8">
      <c r="B408" s="1">
        <v>209</v>
      </c>
      <c r="C408" s="1">
        <f t="shared" si="106"/>
        <v>1313185.7292005336</v>
      </c>
      <c r="D408" s="1">
        <f t="shared" si="107"/>
        <v>1.1872410426433229</v>
      </c>
      <c r="E408" s="1">
        <f t="shared" si="108"/>
        <v>0.41063608098748416</v>
      </c>
      <c r="F408" s="1">
        <f t="shared" si="109"/>
        <v>0.79602009674664165</v>
      </c>
      <c r="G408" s="1">
        <f t="shared" si="110"/>
        <v>5.5803994714633687</v>
      </c>
      <c r="H408" s="1">
        <f t="shared" si="111"/>
        <v>12</v>
      </c>
    </row>
    <row r="409" spans="2:8">
      <c r="B409" s="1">
        <v>209.5</v>
      </c>
      <c r="C409" s="1">
        <f t="shared" si="106"/>
        <v>1316327.3218541234</v>
      </c>
      <c r="D409" s="1">
        <f t="shared" si="107"/>
        <v>1.1875402505955874</v>
      </c>
      <c r="E409" s="1">
        <f t="shared" si="108"/>
        <v>0.41227622315260704</v>
      </c>
      <c r="F409" s="1">
        <f t="shared" si="109"/>
        <v>0.79550101429665443</v>
      </c>
      <c r="G409" s="1">
        <f t="shared" si="110"/>
        <v>5.5763692504769145</v>
      </c>
      <c r="H409" s="1">
        <f t="shared" si="111"/>
        <v>12</v>
      </c>
    </row>
    <row r="410" spans="2:8">
      <c r="B410" s="1">
        <v>210</v>
      </c>
      <c r="C410" s="1">
        <f t="shared" si="106"/>
        <v>1319468.9145077132</v>
      </c>
      <c r="D410" s="1">
        <f t="shared" si="107"/>
        <v>1.1878373238934916</v>
      </c>
      <c r="E410" s="1">
        <f t="shared" si="108"/>
        <v>0.41391480109548479</v>
      </c>
      <c r="F410" s="1">
        <f t="shared" si="109"/>
        <v>0.79498314872455467</v>
      </c>
      <c r="G410" s="1">
        <f t="shared" si="110"/>
        <v>5.5723484774823948</v>
      </c>
      <c r="H410" s="1">
        <f t="shared" si="111"/>
        <v>12</v>
      </c>
    </row>
    <row r="411" spans="2:8">
      <c r="B411" s="1">
        <v>210.5</v>
      </c>
      <c r="C411" s="1">
        <f t="shared" si="106"/>
        <v>1322610.507161303</v>
      </c>
      <c r="D411" s="1">
        <f t="shared" si="107"/>
        <v>1.1881322827946803</v>
      </c>
      <c r="E411" s="1">
        <f t="shared" si="108"/>
        <v>0.41555182596259427</v>
      </c>
      <c r="F411" s="1">
        <f t="shared" si="109"/>
        <v>0.79446648596471348</v>
      </c>
      <c r="G411" s="1">
        <f t="shared" si="110"/>
        <v>5.568337043272507</v>
      </c>
      <c r="H411" s="1">
        <f t="shared" si="111"/>
        <v>12</v>
      </c>
    </row>
    <row r="412" spans="2:8">
      <c r="B412" s="1">
        <v>211</v>
      </c>
      <c r="C412" s="1">
        <f t="shared" si="106"/>
        <v>1325752.0998148927</v>
      </c>
      <c r="D412" s="1">
        <f t="shared" si="107"/>
        <v>1.1884251473170635</v>
      </c>
      <c r="E412" s="1">
        <f t="shared" si="108"/>
        <v>0.41718730879475824</v>
      </c>
      <c r="F412" s="1">
        <f t="shared" si="109"/>
        <v>0.79395101215497155</v>
      </c>
      <c r="G412" s="1">
        <f t="shared" si="110"/>
        <v>5.5643348402197166</v>
      </c>
      <c r="H412" s="1">
        <f t="shared" si="111"/>
        <v>12</v>
      </c>
    </row>
    <row r="413" spans="2:8">
      <c r="B413" s="1">
        <v>211.5</v>
      </c>
      <c r="C413" s="1">
        <f t="shared" si="106"/>
        <v>1328893.6924684823</v>
      </c>
      <c r="D413" s="1">
        <f t="shared" si="107"/>
        <v>1.1887159372422129</v>
      </c>
      <c r="E413" s="1">
        <f t="shared" si="108"/>
        <v>0.4188212605283948</v>
      </c>
      <c r="F413" s="1">
        <f t="shared" si="109"/>
        <v>0.79343671363341384</v>
      </c>
      <c r="G413" s="1">
        <f t="shared" si="110"/>
        <v>5.5603417622512072</v>
      </c>
      <c r="H413" s="1">
        <f t="shared" si="111"/>
        <v>12</v>
      </c>
    </row>
    <row r="414" spans="2:8">
      <c r="B414" s="1">
        <v>212</v>
      </c>
      <c r="C414" s="1">
        <f t="shared" si="106"/>
        <v>1332035.2851220723</v>
      </c>
      <c r="D414" s="1">
        <f t="shared" si="107"/>
        <v>1.1890046721187029</v>
      </c>
      <c r="E414" s="1">
        <f t="shared" si="108"/>
        <v>0.42045369199674859</v>
      </c>
      <c r="F414" s="1">
        <f t="shared" si="109"/>
        <v>0.79292357693520321</v>
      </c>
      <c r="G414" s="1">
        <f t="shared" si="110"/>
        <v>5.5563577048243014</v>
      </c>
      <c r="H414" s="1">
        <f t="shared" si="111"/>
        <v>12</v>
      </c>
    </row>
    <row r="415" spans="2:8">
      <c r="B415" s="1">
        <v>212.5</v>
      </c>
      <c r="C415" s="1">
        <f t="shared" si="106"/>
        <v>1335176.8777756619</v>
      </c>
      <c r="D415" s="1">
        <f t="shared" si="107"/>
        <v>1.1892913712653947</v>
      </c>
      <c r="E415" s="1">
        <f t="shared" si="108"/>
        <v>0.42208461393110352</v>
      </c>
      <c r="F415" s="1">
        <f t="shared" si="109"/>
        <v>0.79241158878947238</v>
      </c>
      <c r="G415" s="1">
        <f t="shared" si="110"/>
        <v>5.5523825649023291</v>
      </c>
      <c r="H415" s="1">
        <f t="shared" si="111"/>
        <v>12</v>
      </c>
    </row>
    <row r="416" spans="2:8">
      <c r="B416" s="1">
        <v>213</v>
      </c>
      <c r="C416" s="1">
        <f t="shared" si="106"/>
        <v>1338318.4704292519</v>
      </c>
      <c r="D416" s="1">
        <f t="shared" si="107"/>
        <v>1.1895760537746696</v>
      </c>
      <c r="E416" s="1">
        <f t="shared" si="108"/>
        <v>0.42371403696198101</v>
      </c>
      <c r="F416" s="1">
        <f t="shared" si="109"/>
        <v>0.79190073611627088</v>
      </c>
      <c r="G416" s="1">
        <f t="shared" si="110"/>
        <v>5.5484162409309192</v>
      </c>
      <c r="H416" s="1">
        <f t="shared" si="111"/>
        <v>12</v>
      </c>
    </row>
    <row r="417" spans="2:8">
      <c r="B417" s="1">
        <v>213.5</v>
      </c>
      <c r="C417" s="1">
        <f t="shared" si="106"/>
        <v>1341460.0630828417</v>
      </c>
      <c r="D417" s="1">
        <f t="shared" si="107"/>
        <v>1.1898587385156061</v>
      </c>
      <c r="E417" s="1">
        <f t="shared" si="108"/>
        <v>0.42534197162031878</v>
      </c>
      <c r="F417" s="1">
        <f t="shared" si="109"/>
        <v>0.79139100602356827</v>
      </c>
      <c r="G417" s="1">
        <f t="shared" si="110"/>
        <v>5.5444586328147372</v>
      </c>
      <c r="H417" s="1">
        <f t="shared" si="111"/>
        <v>12</v>
      </c>
    </row>
    <row r="418" spans="2:8">
      <c r="B418" s="1">
        <v>214</v>
      </c>
      <c r="C418" s="1">
        <f t="shared" si="106"/>
        <v>1344601.6557364315</v>
      </c>
      <c r="D418" s="1">
        <f t="shared" si="107"/>
        <v>1.1901394441371076</v>
      </c>
      <c r="E418" s="1">
        <f t="shared" si="108"/>
        <v>0.42696842833863463</v>
      </c>
      <c r="F418" s="1">
        <f t="shared" si="109"/>
        <v>0.79088238580430958</v>
      </c>
      <c r="G418" s="1">
        <f t="shared" si="110"/>
        <v>5.540509641894622</v>
      </c>
      <c r="H418" s="1">
        <f t="shared" si="111"/>
        <v>12</v>
      </c>
    </row>
    <row r="419" spans="2:8">
      <c r="B419" s="1">
        <v>214.5</v>
      </c>
      <c r="C419" s="1">
        <f t="shared" ref="C419" si="112">2*PI()*B419*1000</f>
        <v>1347743.2483900213</v>
      </c>
      <c r="D419" s="1">
        <f t="shared" ref="D419" si="113">1+$E$15/$E$14*(1-$C$20^2/C419^2)</f>
        <v>1.1904181890709784</v>
      </c>
      <c r="E419" s="1">
        <f t="shared" ref="E419" si="114">$C$21*(C419/$C$20-$C$20/C419)</f>
        <v>0.42859341745217322</v>
      </c>
      <c r="F419" s="1">
        <f t="shared" ref="F419" si="115">(D419^2+E419^2)^0.5/(D419^2+E419^2)</f>
        <v>0.79037486293352599</v>
      </c>
      <c r="G419" s="1">
        <f t="shared" ref="G419" si="116">F419*$C$23/$C$13-$C$3</f>
        <v>5.5365691709251497</v>
      </c>
      <c r="H419" s="1">
        <f t="shared" ref="H419" si="117">$C$2</f>
        <v>12</v>
      </c>
    </row>
    <row r="420" spans="2:8">
      <c r="B420" s="1">
        <v>215</v>
      </c>
      <c r="C420" s="1">
        <f t="shared" ref="C420:C451" si="118">2*PI()*B420*1000</f>
        <v>1350884.8410436111</v>
      </c>
      <c r="D420" s="1">
        <f t="shared" ref="D420:D451" si="119">1+$E$15/$E$14*(1-$C$20^2/C420^2)</f>
        <v>1.1906949915349483</v>
      </c>
      <c r="E420" s="1">
        <f t="shared" ref="E420:E451" si="120">$C$21*(C420/$C$20-$C$20/C420)</f>
        <v>0.430216949200038</v>
      </c>
      <c r="F420" s="1">
        <f t="shared" ref="F420:F451" si="121">(D420^2+E420^2)^0.5/(D420^2+E420^2)</f>
        <v>0.78986842506549504</v>
      </c>
      <c r="G420" s="1">
        <f t="shared" ref="G420:G451" si="122">F420*$C$23/$C$13-$C$3</f>
        <v>5.5326371240525898</v>
      </c>
      <c r="H420" s="1">
        <f t="shared" ref="H420:H451" si="123">$C$2</f>
        <v>12</v>
      </c>
    </row>
    <row r="421" spans="2:8">
      <c r="B421" s="1">
        <v>215.5</v>
      </c>
      <c r="C421" s="1">
        <f t="shared" si="118"/>
        <v>1354026.4336972008</v>
      </c>
      <c r="D421" s="1">
        <f t="shared" si="119"/>
        <v>1.1909698695356503</v>
      </c>
      <c r="E421" s="1">
        <f t="shared" si="120"/>
        <v>0.43183903372630533</v>
      </c>
      <c r="F421" s="1">
        <f t="shared" si="121"/>
        <v>0.78936306003095313</v>
      </c>
      <c r="G421" s="1">
        <f t="shared" si="122"/>
        <v>5.5287134067932584</v>
      </c>
      <c r="H421" s="1">
        <f t="shared" si="123"/>
        <v>12</v>
      </c>
    </row>
    <row r="422" spans="2:8">
      <c r="B422" s="1">
        <v>216</v>
      </c>
      <c r="C422" s="1">
        <f t="shared" si="118"/>
        <v>1357168.0263507906</v>
      </c>
      <c r="D422" s="1">
        <f t="shared" si="119"/>
        <v>1.1912428408715487</v>
      </c>
      <c r="E422" s="1">
        <f t="shared" si="120"/>
        <v>0.43345968108112531</v>
      </c>
      <c r="F422" s="1">
        <f t="shared" si="121"/>
        <v>0.78885875583435616</v>
      </c>
      <c r="G422" s="1">
        <f t="shared" si="122"/>
        <v>5.5247979260122548</v>
      </c>
      <c r="H422" s="1">
        <f t="shared" si="123"/>
        <v>12</v>
      </c>
    </row>
    <row r="423" spans="2:8">
      <c r="B423" s="1">
        <v>216.5</v>
      </c>
      <c r="C423" s="1">
        <f t="shared" si="118"/>
        <v>1360309.6190043804</v>
      </c>
      <c r="D423" s="1">
        <f t="shared" si="119"/>
        <v>1.1915139231358209</v>
      </c>
      <c r="E423" s="1">
        <f t="shared" si="120"/>
        <v>0.43507890122180598</v>
      </c>
      <c r="F423" s="1">
        <f t="shared" si="121"/>
        <v>0.78835550065118964</v>
      </c>
      <c r="G423" s="1">
        <f t="shared" si="122"/>
        <v>5.52089058990257</v>
      </c>
      <c r="H423" s="1">
        <f t="shared" si="123"/>
        <v>12</v>
      </c>
    </row>
    <row r="424" spans="2:8">
      <c r="B424" s="1">
        <v>217</v>
      </c>
      <c r="C424" s="1">
        <f t="shared" si="118"/>
        <v>1363451.2116579702</v>
      </c>
      <c r="D424" s="1">
        <f t="shared" si="119"/>
        <v>1.1917831337191909</v>
      </c>
      <c r="E424" s="1">
        <f t="shared" si="120"/>
        <v>0.43669670401388266</v>
      </c>
      <c r="F424" s="1">
        <f t="shared" si="121"/>
        <v>0.78785328282532718</v>
      </c>
      <c r="G424" s="1">
        <f t="shared" si="122"/>
        <v>5.5169913079645809</v>
      </c>
      <c r="H424" s="1">
        <f t="shared" si="123"/>
        <v>12</v>
      </c>
    </row>
    <row r="425" spans="2:8">
      <c r="B425" s="1">
        <v>217.5</v>
      </c>
      <c r="C425" s="1">
        <f t="shared" si="118"/>
        <v>1366592.80431156</v>
      </c>
      <c r="D425" s="1">
        <f t="shared" si="119"/>
        <v>1.19205048981272</v>
      </c>
      <c r="E425" s="1">
        <f t="shared" si="120"/>
        <v>0.43831309923217343</v>
      </c>
      <c r="F425" s="1">
        <f t="shared" si="121"/>
        <v>0.78735209086643365</v>
      </c>
      <c r="G425" s="1">
        <f t="shared" si="122"/>
        <v>5.5130999909858929</v>
      </c>
      <c r="H425" s="1">
        <f t="shared" si="123"/>
        <v>12</v>
      </c>
    </row>
    <row r="426" spans="2:8">
      <c r="B426" s="1">
        <v>218</v>
      </c>
      <c r="C426" s="1">
        <f t="shared" si="118"/>
        <v>1369734.3969651498</v>
      </c>
      <c r="D426" s="1">
        <f t="shared" si="119"/>
        <v>1.1923160084105502</v>
      </c>
      <c r="E426" s="1">
        <f t="shared" si="120"/>
        <v>0.43992809656181892</v>
      </c>
      <c r="F426" s="1">
        <f t="shared" si="121"/>
        <v>0.78685191344741612</v>
      </c>
      <c r="G426" s="1">
        <f t="shared" si="122"/>
        <v>5.5092165510215398</v>
      </c>
      <c r="H426" s="1">
        <f t="shared" si="123"/>
        <v>12</v>
      </c>
    </row>
    <row r="427" spans="2:8">
      <c r="B427" s="1">
        <v>218.5</v>
      </c>
      <c r="C427" s="1">
        <f t="shared" si="118"/>
        <v>1372875.9896187396</v>
      </c>
      <c r="D427" s="1">
        <f t="shared" si="119"/>
        <v>1.1925797063126053</v>
      </c>
      <c r="E427" s="1">
        <f t="shared" si="120"/>
        <v>0.44154170559930894</v>
      </c>
      <c r="F427" s="1">
        <f t="shared" si="121"/>
        <v>0.78635273940191752</v>
      </c>
      <c r="G427" s="1">
        <f t="shared" si="122"/>
        <v>5.5053409013745318</v>
      </c>
      <c r="H427" s="1">
        <f t="shared" si="123"/>
        <v>12</v>
      </c>
    </row>
    <row r="428" spans="2:8">
      <c r="B428" s="1">
        <v>219</v>
      </c>
      <c r="C428" s="1">
        <f t="shared" si="118"/>
        <v>1376017.5822723296</v>
      </c>
      <c r="D428" s="1">
        <f t="shared" si="119"/>
        <v>1.1928416001272488</v>
      </c>
      <c r="E428" s="1">
        <f t="shared" si="120"/>
        <v>0.44315393585349366</v>
      </c>
      <c r="F428" s="1">
        <f t="shared" si="121"/>
        <v>0.78585455772185664</v>
      </c>
      <c r="G428" s="1">
        <f t="shared" si="122"/>
        <v>5.5014729565767491</v>
      </c>
      <c r="H428" s="1">
        <f t="shared" si="123"/>
        <v>12</v>
      </c>
    </row>
    <row r="429" spans="2:8">
      <c r="B429" s="1">
        <v>219.5</v>
      </c>
      <c r="C429" s="1">
        <f t="shared" si="118"/>
        <v>1379159.1749259192</v>
      </c>
      <c r="D429" s="1">
        <f t="shared" si="119"/>
        <v>1.1931017062738982</v>
      </c>
      <c r="E429" s="1">
        <f t="shared" si="120"/>
        <v>0.44476479674658237</v>
      </c>
      <c r="F429" s="1">
        <f t="shared" si="121"/>
        <v>0.78535735755500813</v>
      </c>
      <c r="G429" s="1">
        <f t="shared" si="122"/>
        <v>5.4976126323701608</v>
      </c>
      <c r="H429" s="1">
        <f t="shared" si="123"/>
        <v>12</v>
      </c>
    </row>
    <row r="430" spans="2:8">
      <c r="B430" s="1">
        <v>220</v>
      </c>
      <c r="C430" s="1">
        <f t="shared" si="118"/>
        <v>1382300.7675795089</v>
      </c>
      <c r="D430" s="1">
        <f t="shared" si="119"/>
        <v>1.1933600409855989</v>
      </c>
      <c r="E430" s="1">
        <f t="shared" si="120"/>
        <v>0.4463742976151282</v>
      </c>
      <c r="F430" s="1">
        <f t="shared" si="121"/>
        <v>0.78486112820262754</v>
      </c>
      <c r="G430" s="1">
        <f t="shared" si="122"/>
        <v>5.4937598456883778</v>
      </c>
      <c r="H430" s="1">
        <f t="shared" si="123"/>
        <v>12</v>
      </c>
    </row>
    <row r="431" spans="2:8">
      <c r="B431" s="1">
        <v>220.5</v>
      </c>
      <c r="C431" s="1">
        <f t="shared" si="118"/>
        <v>1385442.3602330987</v>
      </c>
      <c r="D431" s="1">
        <f t="shared" si="119"/>
        <v>1.193616620311557</v>
      </c>
      <c r="E431" s="1">
        <f t="shared" si="120"/>
        <v>0.44798244771099865</v>
      </c>
      <c r="F431" s="1">
        <f t="shared" si="121"/>
        <v>0.7843658591171162</v>
      </c>
      <c r="G431" s="1">
        <f t="shared" si="122"/>
        <v>5.4899145146385253</v>
      </c>
      <c r="H431" s="1">
        <f t="shared" si="123"/>
        <v>12</v>
      </c>
    </row>
    <row r="432" spans="2:8">
      <c r="B432" s="1">
        <v>221</v>
      </c>
      <c r="C432" s="1">
        <f t="shared" si="118"/>
        <v>1388583.9528866885</v>
      </c>
      <c r="D432" s="1">
        <f t="shared" si="119"/>
        <v>1.1938714601196327</v>
      </c>
      <c r="E432" s="1">
        <f t="shared" si="120"/>
        <v>0.44958925620233414</v>
      </c>
      <c r="F432" s="1">
        <f t="shared" si="121"/>
        <v>0.78387153989972524</v>
      </c>
      <c r="G432" s="1">
        <f t="shared" si="122"/>
        <v>5.4860765584834184</v>
      </c>
      <c r="H432" s="1">
        <f t="shared" si="123"/>
        <v>12</v>
      </c>
    </row>
    <row r="433" spans="2:8">
      <c r="B433" s="1">
        <v>221.5</v>
      </c>
      <c r="C433" s="1">
        <f t="shared" si="118"/>
        <v>1391725.5455402783</v>
      </c>
      <c r="D433" s="1">
        <f t="shared" si="119"/>
        <v>1.1941245760987926</v>
      </c>
      <c r="E433" s="1">
        <f t="shared" si="120"/>
        <v>0.45119473217449257</v>
      </c>
      <c r="F433" s="1">
        <f t="shared" si="121"/>
        <v>0.78337816029830309</v>
      </c>
      <c r="G433" s="1">
        <f t="shared" si="122"/>
        <v>5.4822458976240727</v>
      </c>
      <c r="H433" s="1">
        <f t="shared" si="123"/>
        <v>12</v>
      </c>
    </row>
    <row r="434" spans="2:8">
      <c r="B434" s="1">
        <v>222</v>
      </c>
      <c r="C434" s="1">
        <f t="shared" si="118"/>
        <v>1394867.1381938681</v>
      </c>
      <c r="D434" s="1">
        <f t="shared" si="119"/>
        <v>1.1943759837615247</v>
      </c>
      <c r="E434" s="1">
        <f t="shared" si="120"/>
        <v>0.45279888463098211</v>
      </c>
      <c r="F434" s="1">
        <f t="shared" si="121"/>
        <v>0.78288571020507747</v>
      </c>
      <c r="G434" s="1">
        <f t="shared" si="122"/>
        <v>5.4784224535824793</v>
      </c>
      <c r="H434" s="1">
        <f t="shared" si="123"/>
        <v>12</v>
      </c>
    </row>
    <row r="435" spans="2:8">
      <c r="B435" s="1">
        <v>222.5</v>
      </c>
      <c r="C435" s="1">
        <f t="shared" si="118"/>
        <v>1398008.7308474579</v>
      </c>
      <c r="D435" s="1">
        <f t="shared" si="119"/>
        <v>1.194625698446216</v>
      </c>
      <c r="E435" s="1">
        <f t="shared" si="120"/>
        <v>0.45440172249438027</v>
      </c>
      <c r="F435" s="1">
        <f t="shared" si="121"/>
        <v>0.78239417965447799</v>
      </c>
      <c r="G435" s="1">
        <f t="shared" si="122"/>
        <v>5.4746061489847078</v>
      </c>
      <c r="H435" s="1">
        <f t="shared" si="123"/>
        <v>12</v>
      </c>
    </row>
    <row r="436" spans="2:8">
      <c r="B436" s="1">
        <v>223</v>
      </c>
      <c r="C436" s="1">
        <f t="shared" si="118"/>
        <v>1401150.3235010477</v>
      </c>
      <c r="D436" s="1">
        <f t="shared" si="119"/>
        <v>1.1948737353194914</v>
      </c>
      <c r="E436" s="1">
        <f t="shared" si="120"/>
        <v>0.45600325460724112</v>
      </c>
      <c r="F436" s="1">
        <f t="shared" si="121"/>
        <v>0.78190355882099594</v>
      </c>
      <c r="G436" s="1">
        <f t="shared" si="122"/>
        <v>5.4707969075442797</v>
      </c>
      <c r="H436" s="1">
        <f t="shared" si="123"/>
        <v>12</v>
      </c>
    </row>
    <row r="437" spans="2:8">
      <c r="B437" s="1">
        <v>223.5</v>
      </c>
      <c r="C437" s="1">
        <f t="shared" si="118"/>
        <v>1404291.9161546375</v>
      </c>
      <c r="D437" s="1">
        <f t="shared" si="119"/>
        <v>1.1951201093785162</v>
      </c>
      <c r="E437" s="1">
        <f t="shared" si="120"/>
        <v>0.45760348973299153</v>
      </c>
      <c r="F437" s="1">
        <f t="shared" si="121"/>
        <v>0.78141383801708042</v>
      </c>
      <c r="G437" s="1">
        <f t="shared" si="122"/>
        <v>5.4669946540458376</v>
      </c>
      <c r="H437" s="1">
        <f t="shared" si="123"/>
        <v>12</v>
      </c>
    </row>
    <row r="438" spans="2:8">
      <c r="B438" s="1">
        <v>224</v>
      </c>
      <c r="C438" s="1">
        <f t="shared" si="118"/>
        <v>1407433.5088082273</v>
      </c>
      <c r="D438" s="1">
        <f t="shared" si="119"/>
        <v>1.1953648354532642</v>
      </c>
      <c r="E438" s="1">
        <f t="shared" si="120"/>
        <v>0.45920243655681275</v>
      </c>
      <c r="F438" s="1">
        <f t="shared" si="121"/>
        <v>0.78092500769106965</v>
      </c>
      <c r="G438" s="1">
        <f t="shared" si="122"/>
        <v>5.4631993143290902</v>
      </c>
      <c r="H438" s="1">
        <f t="shared" si="123"/>
        <v>12</v>
      </c>
    </row>
    <row r="439" spans="2:8">
      <c r="B439" s="1">
        <v>224.5</v>
      </c>
      <c r="C439" s="1">
        <f t="shared" si="118"/>
        <v>1410575.1014618173</v>
      </c>
      <c r="D439" s="1">
        <f t="shared" si="119"/>
        <v>1.1956079282087486</v>
      </c>
      <c r="E439" s="1">
        <f t="shared" si="120"/>
        <v>0.4608001036865132</v>
      </c>
      <c r="F439" s="1">
        <f t="shared" si="121"/>
        <v>0.78043705842515776</v>
      </c>
      <c r="G439" s="1">
        <f t="shared" si="122"/>
        <v>5.4594108152730128</v>
      </c>
      <c r="H439" s="1">
        <f t="shared" si="123"/>
        <v>12</v>
      </c>
    </row>
    <row r="440" spans="2:8">
      <c r="B440" s="1">
        <v>225</v>
      </c>
      <c r="C440" s="1">
        <f t="shared" si="118"/>
        <v>1413716.6941154068</v>
      </c>
      <c r="D440" s="1">
        <f t="shared" si="119"/>
        <v>1.1958494021472195</v>
      </c>
      <c r="E440" s="1">
        <f t="shared" si="120"/>
        <v>0.46239649965338631</v>
      </c>
      <c r="F440" s="1">
        <f t="shared" si="121"/>
        <v>0.77994998093339785</v>
      </c>
      <c r="G440" s="1">
        <f t="shared" si="122"/>
        <v>5.4556290847803561</v>
      </c>
      <c r="H440" s="1">
        <f t="shared" si="123"/>
        <v>12</v>
      </c>
    </row>
    <row r="441" spans="2:8">
      <c r="B441" s="1">
        <v>225.5</v>
      </c>
      <c r="C441" s="1">
        <f t="shared" si="118"/>
        <v>1416858.2867689969</v>
      </c>
      <c r="D441" s="1">
        <f t="shared" si="119"/>
        <v>1.196089271610326</v>
      </c>
      <c r="E441" s="1">
        <f t="shared" si="120"/>
        <v>0.46399163291306122</v>
      </c>
      <c r="F441" s="1">
        <f t="shared" si="121"/>
        <v>0.77946376605973555</v>
      </c>
      <c r="G441" s="1">
        <f t="shared" si="122"/>
        <v>5.4518540517623695</v>
      </c>
      <c r="H441" s="1">
        <f t="shared" si="123"/>
        <v>12</v>
      </c>
    </row>
    <row r="442" spans="2:8">
      <c r="B442" s="1">
        <v>226</v>
      </c>
      <c r="C442" s="1">
        <f t="shared" si="118"/>
        <v>1419999.8794225864</v>
      </c>
      <c r="D442" s="1">
        <f t="shared" si="119"/>
        <v>1.1963275507812472</v>
      </c>
      <c r="E442" s="1">
        <f t="shared" si="120"/>
        <v>0.46558551184633756</v>
      </c>
      <c r="F442" s="1">
        <f t="shared" si="121"/>
        <v>0.77897840477607905</v>
      </c>
      <c r="G442" s="1">
        <f t="shared" si="122"/>
        <v>5.4480856461238183</v>
      </c>
      <c r="H442" s="1">
        <f t="shared" si="123"/>
        <v>12</v>
      </c>
    </row>
    <row r="443" spans="2:8">
      <c r="B443" s="1">
        <v>226.5</v>
      </c>
      <c r="C443" s="1">
        <f t="shared" si="118"/>
        <v>1423141.4720761764</v>
      </c>
      <c r="D443" s="1">
        <f t="shared" si="119"/>
        <v>1.1965642536867873</v>
      </c>
      <c r="E443" s="1">
        <f t="shared" si="120"/>
        <v>0.46717814476001301</v>
      </c>
      <c r="F443" s="1">
        <f t="shared" si="121"/>
        <v>0.77849388818039889</v>
      </c>
      <c r="G443" s="1">
        <f t="shared" si="122"/>
        <v>5.4443237987482371</v>
      </c>
      <c r="H443" s="1">
        <f t="shared" si="123"/>
        <v>12</v>
      </c>
    </row>
    <row r="444" spans="2:8">
      <c r="B444" s="1">
        <v>227</v>
      </c>
      <c r="C444" s="1">
        <f t="shared" si="118"/>
        <v>1426283.064729766</v>
      </c>
      <c r="D444" s="1">
        <f t="shared" si="119"/>
        <v>1.1967993941994408</v>
      </c>
      <c r="E444" s="1">
        <f t="shared" si="120"/>
        <v>0.46876953988769698</v>
      </c>
      <c r="F444" s="1">
        <f t="shared" si="121"/>
        <v>0.77801020749486249</v>
      </c>
      <c r="G444" s="1">
        <f t="shared" si="122"/>
        <v>5.4405684414834337</v>
      </c>
      <c r="H444" s="1">
        <f t="shared" si="123"/>
        <v>12</v>
      </c>
    </row>
    <row r="445" spans="2:8">
      <c r="B445" s="1">
        <v>227.5</v>
      </c>
      <c r="C445" s="1">
        <f t="shared" si="118"/>
        <v>1429424.657383356</v>
      </c>
      <c r="D445" s="1">
        <f t="shared" si="119"/>
        <v>1.1970329860394249</v>
      </c>
      <c r="E445" s="1">
        <f t="shared" si="120"/>
        <v>0.47035970539061606</v>
      </c>
      <c r="F445" s="1">
        <f t="shared" si="121"/>
        <v>0.77752735406399687</v>
      </c>
      <c r="G445" s="1">
        <f t="shared" si="122"/>
        <v>5.4368195071272378</v>
      </c>
      <c r="H445" s="1">
        <f t="shared" si="123"/>
        <v>12</v>
      </c>
    </row>
    <row r="446" spans="2:8">
      <c r="B446" s="1">
        <v>228</v>
      </c>
      <c r="C446" s="1">
        <f t="shared" si="118"/>
        <v>1432566.2500369456</v>
      </c>
      <c r="D446" s="1">
        <f t="shared" si="119"/>
        <v>1.1972650427766809</v>
      </c>
      <c r="E446" s="1">
        <f t="shared" si="120"/>
        <v>0.47194864935840652</v>
      </c>
      <c r="F446" s="1">
        <f t="shared" si="121"/>
        <v>0.77704531935288412</v>
      </c>
      <c r="G446" s="1">
        <f t="shared" si="122"/>
        <v>5.4330769294134793</v>
      </c>
      <c r="H446" s="1">
        <f t="shared" si="123"/>
        <v>12</v>
      </c>
    </row>
    <row r="447" spans="2:8">
      <c r="B447" s="1">
        <v>228.5</v>
      </c>
      <c r="C447" s="1">
        <f t="shared" si="118"/>
        <v>1435707.8426905354</v>
      </c>
      <c r="D447" s="1">
        <f t="shared" si="119"/>
        <v>1.1974955778328453</v>
      </c>
      <c r="E447" s="1">
        <f t="shared" si="120"/>
        <v>0.47353637980989888</v>
      </c>
      <c r="F447" s="1">
        <f t="shared" si="121"/>
        <v>0.77656409494538647</v>
      </c>
      <c r="G447" s="1">
        <f t="shared" si="122"/>
        <v>5.4293406429982127</v>
      </c>
      <c r="H447" s="1">
        <f t="shared" si="123"/>
        <v>12</v>
      </c>
    </row>
    <row r="448" spans="2:8">
      <c r="B448" s="1">
        <v>229</v>
      </c>
      <c r="C448" s="1">
        <f t="shared" si="118"/>
        <v>1438849.4353441251</v>
      </c>
      <c r="D448" s="1">
        <f t="shared" si="119"/>
        <v>1.1977246044831902</v>
      </c>
      <c r="E448" s="1">
        <f t="shared" si="120"/>
        <v>0.47512290469388957</v>
      </c>
      <c r="F448" s="1">
        <f t="shared" si="121"/>
        <v>0.77608367254240129</v>
      </c>
      <c r="G448" s="1">
        <f t="shared" si="122"/>
        <v>5.4256105834461676</v>
      </c>
      <c r="H448" s="1">
        <f t="shared" si="123"/>
        <v>12</v>
      </c>
    </row>
    <row r="449" spans="2:8">
      <c r="B449" s="1">
        <v>229.5</v>
      </c>
      <c r="C449" s="1">
        <f t="shared" si="118"/>
        <v>1441991.0279977149</v>
      </c>
      <c r="D449" s="1">
        <f t="shared" si="119"/>
        <v>1.1979521358585346</v>
      </c>
      <c r="E449" s="1">
        <f t="shared" si="120"/>
        <v>0.47670823188990502</v>
      </c>
      <c r="F449" s="1">
        <f t="shared" si="121"/>
        <v>0.77560404396014326</v>
      </c>
      <c r="G449" s="1">
        <f t="shared" si="122"/>
        <v>5.4218866872174152</v>
      </c>
      <c r="H449" s="1">
        <f t="shared" si="123"/>
        <v>12</v>
      </c>
    </row>
    <row r="450" spans="2:8">
      <c r="B450" s="1">
        <v>230</v>
      </c>
      <c r="C450" s="1">
        <f t="shared" si="118"/>
        <v>1445132.620651305</v>
      </c>
      <c r="D450" s="1">
        <f t="shared" si="119"/>
        <v>1.1981781849471262</v>
      </c>
      <c r="E450" s="1">
        <f t="shared" si="120"/>
        <v>0.47829236920895357</v>
      </c>
      <c r="F450" s="1">
        <f t="shared" si="121"/>
        <v>0.77512520112845784</v>
      </c>
      <c r="G450" s="1">
        <f t="shared" si="122"/>
        <v>5.4181688916542665</v>
      </c>
      <c r="H450" s="1">
        <f t="shared" si="123"/>
        <v>12</v>
      </c>
    </row>
    <row r="451" spans="2:8">
      <c r="B451" s="1">
        <v>230.5</v>
      </c>
      <c r="C451" s="1">
        <f t="shared" si="118"/>
        <v>1448274.2133048945</v>
      </c>
      <c r="D451" s="1">
        <f t="shared" si="119"/>
        <v>1.1984027645964961</v>
      </c>
      <c r="E451" s="1">
        <f t="shared" si="120"/>
        <v>0.47987532439426911</v>
      </c>
      <c r="F451" s="1">
        <f t="shared" si="121"/>
        <v>0.77464713608915936</v>
      </c>
      <c r="G451" s="1">
        <f t="shared" si="122"/>
        <v>5.4144571349683721</v>
      </c>
      <c r="H451" s="1">
        <f t="shared" si="123"/>
        <v>12</v>
      </c>
    </row>
    <row r="452" spans="2:8">
      <c r="B452" s="1">
        <v>231</v>
      </c>
      <c r="C452" s="1">
        <f t="shared" ref="C452:C482" si="124">2*PI()*B452*1000</f>
        <v>1451415.8059584845</v>
      </c>
      <c r="D452" s="1">
        <f t="shared" ref="D452:D482" si="125">1+$E$15/$E$14*(1-$C$20^2/C452^2)</f>
        <v>1.1986258875152824</v>
      </c>
      <c r="E452" s="1">
        <f t="shared" ref="E452:E482" si="126">$C$21*(C452/$C$20-$C$20/C452)</f>
        <v>0.48145710512204515</v>
      </c>
      <c r="F452" s="1">
        <f t="shared" ref="F452:F482" si="127">(D452^2+E452^2)^0.5/(D452^2+E452^2)</f>
        <v>0.77416984099439923</v>
      </c>
      <c r="G452" s="1">
        <f t="shared" ref="G452:G482" si="128">F452*$C$23/$C$13-$C$3</f>
        <v>5.4107513562280563</v>
      </c>
      <c r="H452" s="1">
        <f t="shared" ref="H452:H482" si="129">$C$2</f>
        <v>12</v>
      </c>
    </row>
    <row r="453" spans="2:8">
      <c r="B453" s="1">
        <v>231.5</v>
      </c>
      <c r="C453" s="1">
        <f t="shared" si="124"/>
        <v>1454557.3986120741</v>
      </c>
      <c r="D453" s="1">
        <f t="shared" si="125"/>
        <v>1.1988475662750302</v>
      </c>
      <c r="E453" s="1">
        <f t="shared" si="126"/>
        <v>0.48303771900215731</v>
      </c>
      <c r="F453" s="1">
        <f t="shared" si="127"/>
        <v>0.77369330810505921</v>
      </c>
      <c r="G453" s="1">
        <f t="shared" si="128"/>
        <v>5.4070514953458391</v>
      </c>
      <c r="H453" s="1">
        <f t="shared" si="129"/>
        <v>12</v>
      </c>
    </row>
    <row r="454" spans="2:8">
      <c r="B454" s="1">
        <v>232</v>
      </c>
      <c r="C454" s="1">
        <f t="shared" si="124"/>
        <v>1457698.9912656641</v>
      </c>
      <c r="D454" s="1">
        <f t="shared" si="125"/>
        <v>1.1990678133119608</v>
      </c>
      <c r="E454" s="1">
        <f t="shared" si="126"/>
        <v>0.48461717357887985</v>
      </c>
      <c r="F454" s="1">
        <f t="shared" si="127"/>
        <v>0.77321752978917202</v>
      </c>
      <c r="G454" s="1">
        <f t="shared" si="128"/>
        <v>5.4033574930661716</v>
      </c>
      <c r="H454" s="1">
        <f t="shared" si="129"/>
        <v>12</v>
      </c>
    </row>
    <row r="455" spans="2:8">
      <c r="B455" s="1">
        <v>232.5</v>
      </c>
      <c r="C455" s="1">
        <f t="shared" si="124"/>
        <v>1460840.5839192537</v>
      </c>
      <c r="D455" s="1">
        <f t="shared" si="125"/>
        <v>1.1992866409287175</v>
      </c>
      <c r="E455" s="1">
        <f t="shared" si="126"/>
        <v>0.48619547633158861</v>
      </c>
      <c r="F455" s="1">
        <f t="shared" si="127"/>
        <v>0.77274249852036647</v>
      </c>
      <c r="G455" s="1">
        <f t="shared" si="128"/>
        <v>5.3996692909533683</v>
      </c>
      <c r="H455" s="1">
        <f t="shared" si="129"/>
        <v>12</v>
      </c>
    </row>
    <row r="456" spans="2:8">
      <c r="B456" s="1">
        <v>233</v>
      </c>
      <c r="C456" s="1">
        <f t="shared" si="124"/>
        <v>1463982.1765728437</v>
      </c>
      <c r="D456" s="1">
        <f t="shared" si="125"/>
        <v>1.1995040612960817</v>
      </c>
      <c r="E456" s="1">
        <f t="shared" si="126"/>
        <v>0.48777263467546061</v>
      </c>
      <c r="F456" s="1">
        <f t="shared" si="127"/>
        <v>0.77226820687634001</v>
      </c>
      <c r="G456" s="1">
        <f t="shared" si="128"/>
        <v>5.395986831379747</v>
      </c>
      <c r="H456" s="1">
        <f t="shared" si="129"/>
        <v>12</v>
      </c>
    </row>
    <row r="457" spans="2:8">
      <c r="B457" s="1">
        <v>233.5</v>
      </c>
      <c r="C457" s="1">
        <f t="shared" si="124"/>
        <v>1467123.7692264332</v>
      </c>
      <c r="D457" s="1">
        <f t="shared" si="125"/>
        <v>1.1997200864546673</v>
      </c>
      <c r="E457" s="1">
        <f t="shared" si="126"/>
        <v>0.48934865596215793</v>
      </c>
      <c r="F457" s="1">
        <f t="shared" si="127"/>
        <v>0.77179464753735327</v>
      </c>
      <c r="G457" s="1">
        <f t="shared" si="128"/>
        <v>5.3923100575139333</v>
      </c>
      <c r="H457" s="1">
        <f t="shared" si="129"/>
        <v>12</v>
      </c>
    </row>
    <row r="458" spans="2:8">
      <c r="B458" s="1">
        <v>234</v>
      </c>
      <c r="C458" s="1">
        <f t="shared" si="124"/>
        <v>1470265.3618800233</v>
      </c>
      <c r="D458" s="1">
        <f t="shared" si="125"/>
        <v>1.199934728316586</v>
      </c>
      <c r="E458" s="1">
        <f t="shared" si="126"/>
        <v>0.49092354748050893</v>
      </c>
      <c r="F458" s="1">
        <f t="shared" si="127"/>
        <v>0.77132181328475258</v>
      </c>
      <c r="G458" s="1">
        <f t="shared" si="128"/>
        <v>5.3886389133093999</v>
      </c>
      <c r="H458" s="1">
        <f t="shared" si="129"/>
        <v>12</v>
      </c>
    </row>
    <row r="459" spans="2:8">
      <c r="B459" s="1">
        <v>234.5</v>
      </c>
      <c r="C459" s="1">
        <f t="shared" si="124"/>
        <v>1473406.9545336128</v>
      </c>
      <c r="D459" s="1">
        <f t="shared" si="125"/>
        <v>1.2001479986670907</v>
      </c>
      <c r="E459" s="1">
        <f t="shared" si="126"/>
        <v>0.49249731645717654</v>
      </c>
      <c r="F459" s="1">
        <f t="shared" si="127"/>
        <v>0.77084969699951256</v>
      </c>
      <c r="G459" s="1">
        <f t="shared" si="128"/>
        <v>5.3849733434931455</v>
      </c>
      <c r="H459" s="1">
        <f t="shared" si="129"/>
        <v>12</v>
      </c>
    </row>
    <row r="460" spans="2:8">
      <c r="B460" s="1">
        <v>235</v>
      </c>
      <c r="C460" s="1">
        <f t="shared" si="124"/>
        <v>1476548.5471872028</v>
      </c>
      <c r="D460" s="1">
        <f t="shared" si="125"/>
        <v>1.2003599091661925</v>
      </c>
      <c r="E460" s="1">
        <f t="shared" si="126"/>
        <v>0.49406997005732078</v>
      </c>
      <c r="F460" s="1">
        <f t="shared" si="127"/>
        <v>0.77037829166080496</v>
      </c>
      <c r="G460" s="1">
        <f t="shared" si="128"/>
        <v>5.3813132935545811</v>
      </c>
      <c r="H460" s="1">
        <f t="shared" si="129"/>
        <v>12</v>
      </c>
    </row>
    <row r="461" spans="2:8">
      <c r="B461" s="1">
        <v>235.5</v>
      </c>
      <c r="C461" s="1">
        <f t="shared" si="124"/>
        <v>1479690.1398407926</v>
      </c>
      <c r="D461" s="1">
        <f t="shared" si="125"/>
        <v>1.2005704713502552</v>
      </c>
      <c r="E461" s="1">
        <f t="shared" si="126"/>
        <v>0.49564151538525059</v>
      </c>
      <c r="F461" s="1">
        <f t="shared" si="127"/>
        <v>0.76990759034459011</v>
      </c>
      <c r="G461" s="1">
        <f t="shared" si="128"/>
        <v>5.3776587097345985</v>
      </c>
      <c r="H461" s="1">
        <f t="shared" si="129"/>
        <v>12</v>
      </c>
    </row>
    <row r="462" spans="2:8">
      <c r="B462" s="1">
        <v>236</v>
      </c>
      <c r="C462" s="1">
        <f t="shared" si="124"/>
        <v>1482831.7324943824</v>
      </c>
      <c r="D462" s="1">
        <f t="shared" si="125"/>
        <v>1.200779696633564</v>
      </c>
      <c r="E462" s="1">
        <f t="shared" si="126"/>
        <v>0.4972119594850688</v>
      </c>
      <c r="F462" s="1">
        <f t="shared" si="127"/>
        <v>0.76943758622222991</v>
      </c>
      <c r="G462" s="1">
        <f t="shared" si="128"/>
        <v>5.3740095390147982</v>
      </c>
      <c r="H462" s="1">
        <f t="shared" si="129"/>
        <v>12</v>
      </c>
    </row>
    <row r="463" spans="2:8">
      <c r="B463" s="1">
        <v>236.5</v>
      </c>
      <c r="C463" s="1">
        <f t="shared" si="124"/>
        <v>1485973.3251479722</v>
      </c>
      <c r="D463" s="1">
        <f t="shared" si="125"/>
        <v>1.2009875963098746</v>
      </c>
      <c r="E463" s="1">
        <f t="shared" si="126"/>
        <v>0.49878130934130926</v>
      </c>
      <c r="F463" s="1">
        <f t="shared" si="127"/>
        <v>0.7689682725591237</v>
      </c>
      <c r="G463" s="1">
        <f t="shared" si="128"/>
        <v>5.3703657291068989</v>
      </c>
      <c r="H463" s="1">
        <f t="shared" si="129"/>
        <v>12</v>
      </c>
    </row>
    <row r="464" spans="2:8">
      <c r="B464" s="1">
        <v>237</v>
      </c>
      <c r="C464" s="1">
        <f t="shared" si="124"/>
        <v>1489114.917801562</v>
      </c>
      <c r="D464" s="1">
        <f t="shared" si="125"/>
        <v>1.2011941815539351</v>
      </c>
      <c r="E464" s="1">
        <f t="shared" si="126"/>
        <v>0.50034957187956386</v>
      </c>
      <c r="F464" s="1">
        <f t="shared" si="127"/>
        <v>0.76849964271336635</v>
      </c>
      <c r="G464" s="1">
        <f t="shared" si="128"/>
        <v>5.3667272284423202</v>
      </c>
      <c r="H464" s="1">
        <f t="shared" si="129"/>
        <v>12</v>
      </c>
    </row>
    <row r="465" spans="2:8">
      <c r="B465" s="1">
        <v>237.5</v>
      </c>
      <c r="C465" s="1">
        <f t="shared" si="124"/>
        <v>1492256.5104551518</v>
      </c>
      <c r="D465" s="1">
        <f t="shared" si="125"/>
        <v>1.2013994634229892</v>
      </c>
      <c r="E465" s="1">
        <f t="shared" si="126"/>
        <v>0.50191675396710445</v>
      </c>
      <c r="F465" s="1">
        <f t="shared" si="127"/>
        <v>0.76803169013442729</v>
      </c>
      <c r="G465" s="1">
        <f t="shared" si="128"/>
        <v>5.3630939861619247</v>
      </c>
      <c r="H465" s="1">
        <f t="shared" si="129"/>
        <v>12</v>
      </c>
    </row>
    <row r="466" spans="2:8">
      <c r="B466" s="1">
        <v>238</v>
      </c>
      <c r="C466" s="1">
        <f t="shared" si="124"/>
        <v>1495398.1031087413</v>
      </c>
      <c r="D466" s="1">
        <f t="shared" si="125"/>
        <v>1.2016034528582549</v>
      </c>
      <c r="E466" s="1">
        <f t="shared" si="126"/>
        <v>0.50348286241349405</v>
      </c>
      <c r="F466" s="1">
        <f t="shared" si="127"/>
        <v>0.76756440836185025</v>
      </c>
      <c r="G466" s="1">
        <f t="shared" si="128"/>
        <v>5.3594659521059214</v>
      </c>
      <c r="H466" s="1">
        <f t="shared" si="129"/>
        <v>12</v>
      </c>
    </row>
    <row r="467" spans="2:8">
      <c r="B467" s="1">
        <v>238.5</v>
      </c>
      <c r="C467" s="1">
        <f t="shared" si="124"/>
        <v>1498539.6957623314</v>
      </c>
      <c r="D467" s="1">
        <f t="shared" si="125"/>
        <v>1.2018061606863826</v>
      </c>
      <c r="E467" s="1">
        <f t="shared" si="126"/>
        <v>0.50504790397119292</v>
      </c>
      <c r="F467" s="1">
        <f t="shared" si="127"/>
        <v>0.76709779102397491</v>
      </c>
      <c r="G467" s="1">
        <f t="shared" si="128"/>
        <v>5.3558430768039447</v>
      </c>
      <c r="H467" s="1">
        <f t="shared" si="129"/>
        <v>12</v>
      </c>
    </row>
    <row r="468" spans="2:8">
      <c r="B468" s="1">
        <v>239</v>
      </c>
      <c r="C468" s="1">
        <f t="shared" si="124"/>
        <v>1501681.2884159209</v>
      </c>
      <c r="D468" s="1">
        <f t="shared" si="125"/>
        <v>1.2020075976208922</v>
      </c>
      <c r="E468" s="1">
        <f t="shared" si="126"/>
        <v>0.50661188533615509</v>
      </c>
      <c r="F468" s="1">
        <f t="shared" si="127"/>
        <v>0.76663183183667638</v>
      </c>
      <c r="G468" s="1">
        <f t="shared" si="128"/>
        <v>5.352225311465264</v>
      </c>
      <c r="H468" s="1">
        <f t="shared" si="129"/>
        <v>12</v>
      </c>
    </row>
    <row r="469" spans="2:8">
      <c r="B469" s="1">
        <v>239.5</v>
      </c>
      <c r="C469" s="1">
        <f t="shared" si="124"/>
        <v>1504822.8810695109</v>
      </c>
      <c r="D469" s="1">
        <f t="shared" si="125"/>
        <v>1.2022077742635882</v>
      </c>
      <c r="E469" s="1">
        <f t="shared" si="126"/>
        <v>0.50817481314841872</v>
      </c>
      <c r="F469" s="1">
        <f t="shared" si="127"/>
        <v>0.76616652460212786</v>
      </c>
      <c r="G469" s="1">
        <f t="shared" si="128"/>
        <v>5.3486126079691774</v>
      </c>
      <c r="H469" s="1">
        <f t="shared" si="129"/>
        <v>12</v>
      </c>
    </row>
    <row r="470" spans="2:8">
      <c r="B470" s="1">
        <v>240</v>
      </c>
      <c r="C470" s="1">
        <f t="shared" si="124"/>
        <v>1507964.4737231005</v>
      </c>
      <c r="D470" s="1">
        <f t="shared" si="125"/>
        <v>1.2024067011059545</v>
      </c>
      <c r="E470" s="1">
        <f t="shared" si="126"/>
        <v>0.50973669399268795</v>
      </c>
      <c r="F470" s="1">
        <f t="shared" si="127"/>
        <v>0.76570186320758005</v>
      </c>
      <c r="G470" s="1">
        <f t="shared" si="128"/>
        <v>5.3450049188555351</v>
      </c>
      <c r="H470" s="1">
        <f t="shared" si="129"/>
        <v>12</v>
      </c>
    </row>
    <row r="471" spans="2:8">
      <c r="B471" s="1">
        <v>240.5</v>
      </c>
      <c r="C471" s="1">
        <f t="shared" si="124"/>
        <v>1511106.0663766905</v>
      </c>
      <c r="D471" s="1">
        <f t="shared" si="125"/>
        <v>1.20260438853053</v>
      </c>
      <c r="E471" s="1">
        <f t="shared" si="126"/>
        <v>0.51129753439890913</v>
      </c>
      <c r="F471" s="1">
        <f t="shared" si="127"/>
        <v>0.76523784162416031</v>
      </c>
      <c r="G471" s="1">
        <f t="shared" si="128"/>
        <v>5.3414021973154187</v>
      </c>
      <c r="H471" s="1">
        <f t="shared" si="129"/>
        <v>12</v>
      </c>
    </row>
    <row r="472" spans="2:8">
      <c r="B472" s="1">
        <v>241</v>
      </c>
      <c r="C472" s="1">
        <f t="shared" si="124"/>
        <v>1514247.6590302803</v>
      </c>
      <c r="D472" s="1">
        <f t="shared" si="125"/>
        <v>1.202800846812262</v>
      </c>
      <c r="E472" s="1">
        <f t="shared" si="126"/>
        <v>0.51285734084283707</v>
      </c>
      <c r="F472" s="1">
        <f t="shared" si="127"/>
        <v>0.7647744539056931</v>
      </c>
      <c r="G472" s="1">
        <f t="shared" si="128"/>
        <v>5.3378043971819773</v>
      </c>
      <c r="H472" s="1">
        <f t="shared" si="129"/>
        <v>12</v>
      </c>
    </row>
    <row r="473" spans="2:8">
      <c r="B473" s="1">
        <v>241.5</v>
      </c>
      <c r="C473" s="1">
        <f t="shared" si="124"/>
        <v>1517389.2516838701</v>
      </c>
      <c r="D473" s="1">
        <f t="shared" si="125"/>
        <v>1.2029960861198425</v>
      </c>
      <c r="E473" s="1">
        <f t="shared" si="126"/>
        <v>0.51441611974659829</v>
      </c>
      <c r="F473" s="1">
        <f t="shared" si="127"/>
        <v>0.76431169418753431</v>
      </c>
      <c r="G473" s="1">
        <f t="shared" si="128"/>
        <v>5.334211472921381</v>
      </c>
      <c r="H473" s="1">
        <f t="shared" si="129"/>
        <v>12</v>
      </c>
    </row>
    <row r="474" spans="2:8">
      <c r="B474" s="1">
        <v>242</v>
      </c>
      <c r="C474" s="1">
        <f t="shared" si="124"/>
        <v>1520530.8443374599</v>
      </c>
      <c r="D474" s="1">
        <f t="shared" si="125"/>
        <v>1.2031901165170238</v>
      </c>
      <c r="E474" s="1">
        <f t="shared" si="126"/>
        <v>0.51597387747924317</v>
      </c>
      <c r="F474" s="1">
        <f t="shared" si="127"/>
        <v>0.76384955668542853</v>
      </c>
      <c r="G474" s="1">
        <f t="shared" si="128"/>
        <v>5.3306233796239493</v>
      </c>
      <c r="H474" s="1">
        <f t="shared" si="129"/>
        <v>12</v>
      </c>
    </row>
    <row r="475" spans="2:8">
      <c r="B475" s="1">
        <v>242.5</v>
      </c>
      <c r="C475" s="1">
        <f t="shared" si="124"/>
        <v>1523672.4369910497</v>
      </c>
      <c r="D475" s="1">
        <f t="shared" si="125"/>
        <v>1.2033829479639151</v>
      </c>
      <c r="E475" s="1">
        <f t="shared" si="126"/>
        <v>0.51753062035729436</v>
      </c>
      <c r="F475" s="1">
        <f t="shared" si="127"/>
        <v>0.76338803569438052</v>
      </c>
      <c r="G475" s="1">
        <f t="shared" si="128"/>
        <v>5.3270400729953851</v>
      </c>
      <c r="H475" s="1">
        <f t="shared" si="129"/>
        <v>12</v>
      </c>
    </row>
    <row r="476" spans="2:8">
      <c r="B476" s="1">
        <v>243</v>
      </c>
      <c r="C476" s="1">
        <f t="shared" si="124"/>
        <v>1526814.0296446395</v>
      </c>
      <c r="D476" s="1">
        <f t="shared" si="125"/>
        <v>1.2035745903182609</v>
      </c>
      <c r="E476" s="1">
        <f t="shared" si="126"/>
        <v>0.51908635464528619</v>
      </c>
      <c r="F476" s="1">
        <f t="shared" si="127"/>
        <v>0.76292712558754705</v>
      </c>
      <c r="G476" s="1">
        <f t="shared" si="128"/>
        <v>5.3234615093481752</v>
      </c>
      <c r="H476" s="1">
        <f t="shared" si="129"/>
        <v>12</v>
      </c>
    </row>
    <row r="477" spans="2:8">
      <c r="B477" s="1">
        <v>243.5</v>
      </c>
      <c r="C477" s="1">
        <f t="shared" si="124"/>
        <v>1529955.6222982293</v>
      </c>
      <c r="D477" s="1">
        <f t="shared" si="125"/>
        <v>1.2037650533367006</v>
      </c>
      <c r="E477" s="1">
        <f t="shared" si="126"/>
        <v>0.52064108655629915</v>
      </c>
      <c r="F477" s="1">
        <f t="shared" si="127"/>
        <v>0.76246682081514339</v>
      </c>
      <c r="G477" s="1">
        <f t="shared" si="128"/>
        <v>5.3198876455930986</v>
      </c>
      <c r="H477" s="1">
        <f t="shared" si="129"/>
        <v>12</v>
      </c>
    </row>
    <row r="478" spans="2:8">
      <c r="B478" s="1">
        <v>244</v>
      </c>
      <c r="C478" s="1">
        <f t="shared" si="124"/>
        <v>1533097.214951819</v>
      </c>
      <c r="D478" s="1">
        <f t="shared" si="125"/>
        <v>1.203954346676011</v>
      </c>
      <c r="E478" s="1">
        <f t="shared" si="126"/>
        <v>0.52219482225248692</v>
      </c>
      <c r="F478" s="1">
        <f t="shared" si="127"/>
        <v>0.76200711590336845</v>
      </c>
      <c r="G478" s="1">
        <f t="shared" si="128"/>
        <v>5.3163184392308791</v>
      </c>
      <c r="H478" s="1">
        <f t="shared" si="129"/>
        <v>12</v>
      </c>
    </row>
    <row r="479" spans="2:8">
      <c r="B479" s="1">
        <v>244.5</v>
      </c>
      <c r="C479" s="1">
        <f t="shared" si="124"/>
        <v>1536238.8076054088</v>
      </c>
      <c r="D479" s="1">
        <f t="shared" si="125"/>
        <v>1.2041424798943294</v>
      </c>
      <c r="E479" s="1">
        <f t="shared" si="126"/>
        <v>0.52374756784559651</v>
      </c>
      <c r="F479" s="1">
        <f t="shared" si="127"/>
        <v>0.76154800545334611</v>
      </c>
      <c r="G479" s="1">
        <f t="shared" si="128"/>
        <v>5.3127538483439674</v>
      </c>
      <c r="H479" s="1">
        <f t="shared" si="129"/>
        <v>12</v>
      </c>
    </row>
    <row r="480" spans="2:8">
      <c r="B480" s="1">
        <v>245</v>
      </c>
      <c r="C480" s="1">
        <f t="shared" si="124"/>
        <v>1539380.4002589986</v>
      </c>
      <c r="D480" s="1">
        <f t="shared" si="125"/>
        <v>1.2043294624523613</v>
      </c>
      <c r="E480" s="1">
        <f t="shared" si="126"/>
        <v>0.52529932939748392</v>
      </c>
      <c r="F480" s="1">
        <f t="shared" si="127"/>
        <v>0.76108948414008237</v>
      </c>
      <c r="G480" s="1">
        <f t="shared" si="128"/>
        <v>5.3091938315884457</v>
      </c>
      <c r="H480" s="1">
        <f t="shared" si="129"/>
        <v>12</v>
      </c>
    </row>
    <row r="481" spans="2:8">
      <c r="B481" s="1">
        <v>245.5</v>
      </c>
      <c r="C481" s="1">
        <f t="shared" si="124"/>
        <v>1542521.9929125886</v>
      </c>
      <c r="D481" s="1">
        <f t="shared" si="125"/>
        <v>1.2045153037145686</v>
      </c>
      <c r="E481" s="1">
        <f t="shared" si="126"/>
        <v>0.52685011292062089</v>
      </c>
      <c r="F481" s="1">
        <f t="shared" si="127"/>
        <v>0.76063154671143918</v>
      </c>
      <c r="G481" s="1">
        <f t="shared" si="128"/>
        <v>5.3056383481860587</v>
      </c>
      <c r="H481" s="1">
        <f t="shared" si="129"/>
        <v>12</v>
      </c>
    </row>
    <row r="482" spans="2:8">
      <c r="B482" s="1">
        <v>246</v>
      </c>
      <c r="C482" s="1">
        <f t="shared" si="124"/>
        <v>1545663.5855661782</v>
      </c>
      <c r="D482" s="1">
        <f t="shared" si="125"/>
        <v>1.2047000129503433</v>
      </c>
      <c r="E482" s="1">
        <f t="shared" si="126"/>
        <v>0.52839992437859706</v>
      </c>
      <c r="F482" s="1">
        <f t="shared" si="127"/>
        <v>0.76017418798712344</v>
      </c>
      <c r="G482" s="1">
        <f t="shared" si="128"/>
        <v>5.3020873579163617</v>
      </c>
      <c r="H482" s="1">
        <f t="shared" si="129"/>
        <v>12</v>
      </c>
    </row>
    <row r="483" spans="2:8">
      <c r="B483" s="1">
        <v>246.5</v>
      </c>
      <c r="C483" s="1">
        <f t="shared" ref="C483" si="130">2*PI()*B483*1000</f>
        <v>1548805.178219768</v>
      </c>
      <c r="D483" s="1">
        <f t="shared" ref="D483" si="131">1+$E$15/$E$14*(1-$C$20^2/C483^2)</f>
        <v>1.2048835993351625</v>
      </c>
      <c r="E483" s="1">
        <f t="shared" ref="E483" si="132">$C$21*(C483/$C$20-$C$20/C483)</f>
        <v>0.52994876968661675</v>
      </c>
      <c r="F483" s="1">
        <f t="shared" ref="F483" si="133">(D483^2+E483^2)^0.5/(D483^2+E483^2)</f>
        <v>0.75971740285769229</v>
      </c>
      <c r="G483" s="1">
        <f t="shared" ref="G483" si="134">F483*$C$23/$C$13-$C$3</f>
        <v>5.2985408211090039</v>
      </c>
      <c r="H483" s="1">
        <f t="shared" ref="H483" si="135">$C$2</f>
        <v>12</v>
      </c>
    </row>
    <row r="484" spans="2:8">
      <c r="B484" s="1">
        <v>247</v>
      </c>
      <c r="C484" s="1">
        <f t="shared" ref="C484:C515" si="136">2*PI()*B484*1000</f>
        <v>1551946.7708733578</v>
      </c>
      <c r="D484" s="1">
        <f t="shared" ref="D484:D515" si="137">1+$E$15/$E$14*(1-$C$20^2/C484^2)</f>
        <v>1.2050660719517281</v>
      </c>
      <c r="E484" s="1">
        <f t="shared" ref="E484:E515" si="138">$C$21*(C484/$C$20-$C$20/C484)</f>
        <v>0.53149665471198693</v>
      </c>
      <c r="F484" s="1">
        <f t="shared" ref="F484:F515" si="139">(D484^2+E484^2)^0.5/(D484^2+E484^2)</f>
        <v>0.75926118628357253</v>
      </c>
      <c r="G484" s="1">
        <f t="shared" ref="G484:G515" si="140">F484*$C$23/$C$13-$C$3</f>
        <v>5.2949986986361086</v>
      </c>
      <c r="H484" s="1">
        <f t="shared" ref="H484:H515" si="141">$C$2</f>
        <v>12</v>
      </c>
    </row>
    <row r="485" spans="2:8">
      <c r="B485" s="1">
        <v>247.5</v>
      </c>
      <c r="C485" s="1">
        <f t="shared" si="136"/>
        <v>1555088.3635269476</v>
      </c>
      <c r="D485" s="1">
        <f t="shared" si="137"/>
        <v>1.2052474397910904</v>
      </c>
      <c r="E485" s="1">
        <f t="shared" si="138"/>
        <v>0.53304358527460272</v>
      </c>
      <c r="F485" s="1">
        <f t="shared" si="139"/>
        <v>0.75880553329409561</v>
      </c>
      <c r="G485" s="1">
        <f t="shared" si="140"/>
        <v>5.291460951904785</v>
      </c>
      <c r="H485" s="1">
        <f t="shared" si="141"/>
        <v>12</v>
      </c>
    </row>
    <row r="486" spans="2:8">
      <c r="B486" s="1">
        <v>248</v>
      </c>
      <c r="C486" s="1">
        <f t="shared" si="136"/>
        <v>1558229.9561805374</v>
      </c>
      <c r="D486" s="1">
        <f t="shared" si="137"/>
        <v>1.2054277117537555</v>
      </c>
      <c r="E486" s="1">
        <f t="shared" si="138"/>
        <v>0.53458956714742412</v>
      </c>
      <c r="F486" s="1">
        <f t="shared" si="139"/>
        <v>0.75835043898654764</v>
      </c>
      <c r="G486" s="1">
        <f t="shared" si="140"/>
        <v>5.2879275428497481</v>
      </c>
      <c r="H486" s="1">
        <f t="shared" si="141"/>
        <v>12</v>
      </c>
    </row>
    <row r="487" spans="2:8">
      <c r="B487" s="1">
        <v>248.5</v>
      </c>
      <c r="C487" s="1">
        <f t="shared" si="136"/>
        <v>1561371.5488341271</v>
      </c>
      <c r="D487" s="1">
        <f t="shared" si="137"/>
        <v>1.2056068966507776</v>
      </c>
      <c r="E487" s="1">
        <f t="shared" si="138"/>
        <v>0.53613460605694907</v>
      </c>
      <c r="F487" s="1">
        <f t="shared" si="139"/>
        <v>0.7578958985252322</v>
      </c>
      <c r="G487" s="1">
        <f t="shared" si="140"/>
        <v>5.2843984339260484</v>
      </c>
      <c r="H487" s="1">
        <f t="shared" si="141"/>
        <v>12</v>
      </c>
    </row>
    <row r="488" spans="2:8">
      <c r="B488" s="1">
        <v>249</v>
      </c>
      <c r="C488" s="1">
        <f t="shared" si="136"/>
        <v>1564513.1414877169</v>
      </c>
      <c r="D488" s="1">
        <f t="shared" si="137"/>
        <v>1.2057850032048352</v>
      </c>
      <c r="E488" s="1">
        <f t="shared" si="138"/>
        <v>0.53767870768367942</v>
      </c>
      <c r="F488" s="1">
        <f t="shared" si="139"/>
        <v>0.7574419071405506</v>
      </c>
      <c r="G488" s="1">
        <f t="shared" si="140"/>
        <v>5.280873588101926</v>
      </c>
      <c r="H488" s="1">
        <f t="shared" si="141"/>
        <v>12</v>
      </c>
    </row>
    <row r="489" spans="2:8">
      <c r="B489" s="1">
        <v>249.5</v>
      </c>
      <c r="C489" s="1">
        <f t="shared" si="136"/>
        <v>1567654.7341413067</v>
      </c>
      <c r="D489" s="1">
        <f t="shared" si="137"/>
        <v>1.2059620400512927</v>
      </c>
      <c r="E489" s="1">
        <f t="shared" si="138"/>
        <v>0.53922187766258156</v>
      </c>
      <c r="F489" s="1">
        <f t="shared" si="139"/>
        <v>0.75698846012809129</v>
      </c>
      <c r="G489" s="1">
        <f t="shared" si="140"/>
        <v>5.2773529688517415</v>
      </c>
      <c r="H489" s="1">
        <f t="shared" si="141"/>
        <v>12</v>
      </c>
    </row>
    <row r="490" spans="2:8">
      <c r="B490" s="1">
        <v>250</v>
      </c>
      <c r="C490" s="1">
        <f t="shared" si="136"/>
        <v>1570796.3267948965</v>
      </c>
      <c r="D490" s="1">
        <f t="shared" si="137"/>
        <v>1.2061380157392478</v>
      </c>
      <c r="E490" s="1">
        <f t="shared" si="138"/>
        <v>0.5407641215835427</v>
      </c>
      <c r="F490" s="1">
        <f t="shared" si="139"/>
        <v>0.7565355528477381</v>
      </c>
      <c r="G490" s="1">
        <f t="shared" si="140"/>
        <v>5.2738365401490528</v>
      </c>
      <c r="H490" s="1">
        <f t="shared" si="141"/>
        <v>12</v>
      </c>
    </row>
    <row r="491" spans="2:8">
      <c r="B491" s="1">
        <v>250.5</v>
      </c>
      <c r="C491" s="1">
        <f t="shared" si="136"/>
        <v>1573937.9194484863</v>
      </c>
      <c r="D491" s="1">
        <f t="shared" si="137"/>
        <v>1.2063129387325626</v>
      </c>
      <c r="E491" s="1">
        <f t="shared" si="138"/>
        <v>0.54230544499181976</v>
      </c>
      <c r="F491" s="1">
        <f t="shared" si="139"/>
        <v>0.75608318072278757</v>
      </c>
      <c r="G491" s="1">
        <f t="shared" si="140"/>
        <v>5.2703242664597632</v>
      </c>
      <c r="H491" s="1">
        <f t="shared" si="141"/>
        <v>12</v>
      </c>
    </row>
    <row r="492" spans="2:8">
      <c r="B492" s="1">
        <v>251</v>
      </c>
      <c r="C492" s="1">
        <f t="shared" si="136"/>
        <v>1577079.5121020763</v>
      </c>
      <c r="D492" s="1">
        <f t="shared" si="137"/>
        <v>1.206486817410882</v>
      </c>
      <c r="E492" s="1">
        <f t="shared" si="138"/>
        <v>0.54384585338848512</v>
      </c>
      <c r="F492" s="1">
        <f t="shared" si="139"/>
        <v>0.75563133923908277</v>
      </c>
      <c r="G492" s="1">
        <f t="shared" si="140"/>
        <v>5.2668161127353939</v>
      </c>
      <c r="H492" s="1">
        <f t="shared" si="141"/>
        <v>12</v>
      </c>
    </row>
    <row r="493" spans="2:8">
      <c r="B493" s="1">
        <v>251.5</v>
      </c>
      <c r="C493" s="1">
        <f t="shared" si="136"/>
        <v>1580221.1047556659</v>
      </c>
      <c r="D493" s="1">
        <f t="shared" si="137"/>
        <v>1.2066596600706374</v>
      </c>
      <c r="E493" s="1">
        <f t="shared" si="138"/>
        <v>0.54538535223086371</v>
      </c>
      <c r="F493" s="1">
        <f t="shared" si="139"/>
        <v>0.75518002394415762</v>
      </c>
      <c r="G493" s="1">
        <f t="shared" si="140"/>
        <v>5.2633120444064421</v>
      </c>
      <c r="H493" s="1">
        <f t="shared" si="141"/>
        <v>12</v>
      </c>
    </row>
    <row r="494" spans="2:8">
      <c r="B494" s="1">
        <v>252</v>
      </c>
      <c r="C494" s="1">
        <f t="shared" si="136"/>
        <v>1583362.6974092559</v>
      </c>
      <c r="D494" s="1">
        <f t="shared" si="137"/>
        <v>1.2068314749260358</v>
      </c>
      <c r="E494" s="1">
        <f t="shared" si="138"/>
        <v>0.54692394693296975</v>
      </c>
      <c r="F494" s="1">
        <f t="shared" si="139"/>
        <v>0.75472923044639584</v>
      </c>
      <c r="G494" s="1">
        <f t="shared" si="140"/>
        <v>5.2598120273758511</v>
      </c>
      <c r="H494" s="1">
        <f t="shared" si="141"/>
        <v>12</v>
      </c>
    </row>
    <row r="495" spans="2:8">
      <c r="B495" s="1">
        <v>252.5</v>
      </c>
      <c r="C495" s="1">
        <f t="shared" si="136"/>
        <v>1586504.2900628455</v>
      </c>
      <c r="D495" s="1">
        <f t="shared" si="137"/>
        <v>1.207002270110036</v>
      </c>
      <c r="E495" s="1">
        <f t="shared" si="138"/>
        <v>0.54846164286593313</v>
      </c>
      <c r="F495" s="1">
        <f t="shared" si="139"/>
        <v>0.75427895441420123</v>
      </c>
      <c r="G495" s="1">
        <f t="shared" si="140"/>
        <v>5.2563160280125674</v>
      </c>
      <c r="H495" s="1">
        <f t="shared" si="141"/>
        <v>12</v>
      </c>
    </row>
    <row r="496" spans="2:8">
      <c r="B496" s="1">
        <v>253</v>
      </c>
      <c r="C496" s="1">
        <f t="shared" si="136"/>
        <v>1589645.8827164355</v>
      </c>
      <c r="D496" s="1">
        <f t="shared" si="137"/>
        <v>1.207172053675311</v>
      </c>
      <c r="E496" s="1">
        <f t="shared" si="138"/>
        <v>0.5499984453584249</v>
      </c>
      <c r="F496" s="1">
        <f t="shared" si="139"/>
        <v>0.75382919157518113</v>
      </c>
      <c r="G496" s="1">
        <f t="shared" si="140"/>
        <v>5.2528240131451973</v>
      </c>
      <c r="H496" s="1">
        <f t="shared" si="141"/>
        <v>12</v>
      </c>
    </row>
    <row r="497" spans="2:8">
      <c r="B497" s="1">
        <v>253.5</v>
      </c>
      <c r="C497" s="1">
        <f t="shared" si="136"/>
        <v>1592787.475370025</v>
      </c>
      <c r="D497" s="1">
        <f t="shared" si="137"/>
        <v>1.2073408335951976</v>
      </c>
      <c r="E497" s="1">
        <f t="shared" si="138"/>
        <v>0.55153435969707509</v>
      </c>
      <c r="F497" s="1">
        <f t="shared" si="139"/>
        <v>0.75337993771534151</v>
      </c>
      <c r="G497" s="1">
        <f t="shared" si="140"/>
        <v>5.2493359500557686</v>
      </c>
      <c r="H497" s="1">
        <f t="shared" si="141"/>
        <v>12</v>
      </c>
    </row>
    <row r="498" spans="2:8">
      <c r="B498" s="1">
        <v>254</v>
      </c>
      <c r="C498" s="1">
        <f t="shared" si="136"/>
        <v>1595929.0680236151</v>
      </c>
      <c r="D498" s="1">
        <f t="shared" si="137"/>
        <v>1.2075086177646317</v>
      </c>
      <c r="E498" s="1">
        <f t="shared" si="138"/>
        <v>0.55306939112688669</v>
      </c>
      <c r="F498" s="1">
        <f t="shared" si="139"/>
        <v>0.75293118867829389</v>
      </c>
      <c r="G498" s="1">
        <f t="shared" si="140"/>
        <v>5.24585180647356</v>
      </c>
      <c r="H498" s="1">
        <f t="shared" si="141"/>
        <v>12</v>
      </c>
    </row>
    <row r="499" spans="2:8">
      <c r="B499" s="1">
        <v>254.5</v>
      </c>
      <c r="C499" s="1">
        <f t="shared" si="136"/>
        <v>1599070.6606772046</v>
      </c>
      <c r="D499" s="1">
        <f t="shared" si="137"/>
        <v>1.2076754140010728</v>
      </c>
      <c r="E499" s="1">
        <f t="shared" si="138"/>
        <v>0.55460354485164443</v>
      </c>
      <c r="F499" s="1">
        <f t="shared" si="139"/>
        <v>0.75248294036447416</v>
      </c>
      <c r="G499" s="1">
        <f t="shared" si="140"/>
        <v>5.2423715505690449</v>
      </c>
      <c r="H499" s="1">
        <f t="shared" si="141"/>
        <v>12</v>
      </c>
    </row>
    <row r="500" spans="2:8">
      <c r="B500" s="1">
        <v>255</v>
      </c>
      <c r="C500" s="1">
        <f t="shared" si="136"/>
        <v>1602212.2533307944</v>
      </c>
      <c r="D500" s="1">
        <f t="shared" si="137"/>
        <v>1.2078412300454131</v>
      </c>
      <c r="E500" s="1">
        <f t="shared" si="138"/>
        <v>0.55613682603431946</v>
      </c>
      <c r="F500" s="1">
        <f t="shared" si="139"/>
        <v>0.75203518873037378</v>
      </c>
      <c r="G500" s="1">
        <f t="shared" si="140"/>
        <v>5.2388951509479158</v>
      </c>
      <c r="H500" s="1">
        <f t="shared" si="141"/>
        <v>12</v>
      </c>
    </row>
    <row r="501" spans="2:8">
      <c r="B501" s="1">
        <v>255.5</v>
      </c>
      <c r="C501" s="1">
        <f t="shared" si="136"/>
        <v>1605353.8459843842</v>
      </c>
      <c r="D501" s="1">
        <f t="shared" si="137"/>
        <v>1.2080060735628768</v>
      </c>
      <c r="E501" s="1">
        <f t="shared" si="138"/>
        <v>0.55766923979746785</v>
      </c>
      <c r="F501" s="1">
        <f t="shared" si="139"/>
        <v>0.75158792978778033</v>
      </c>
      <c r="G501" s="1">
        <f t="shared" si="140"/>
        <v>5.2354225766451945</v>
      </c>
      <c r="H501" s="1">
        <f t="shared" si="141"/>
        <v>12</v>
      </c>
    </row>
    <row r="502" spans="2:8">
      <c r="B502" s="1">
        <v>256</v>
      </c>
      <c r="C502" s="1">
        <f t="shared" si="136"/>
        <v>1608495.438637974</v>
      </c>
      <c r="D502" s="1">
        <f t="shared" si="137"/>
        <v>1.2081699521439053</v>
      </c>
      <c r="E502" s="1">
        <f t="shared" si="138"/>
        <v>0.55920079122362598</v>
      </c>
      <c r="F502" s="1">
        <f t="shared" si="139"/>
        <v>0.75114115960303152</v>
      </c>
      <c r="G502" s="1">
        <f t="shared" si="140"/>
        <v>5.2319537971194361</v>
      </c>
      <c r="H502" s="1">
        <f t="shared" si="141"/>
        <v>12</v>
      </c>
    </row>
    <row r="503" spans="2:8">
      <c r="B503" s="1">
        <v>256.5</v>
      </c>
      <c r="C503" s="1">
        <f t="shared" si="136"/>
        <v>1611637.031291564</v>
      </c>
      <c r="D503" s="1">
        <f t="shared" si="137"/>
        <v>1.2083328733050318</v>
      </c>
      <c r="E503" s="1">
        <f t="shared" si="138"/>
        <v>0.56073148535570039</v>
      </c>
      <c r="F503" s="1">
        <f t="shared" si="139"/>
        <v>0.7506948742962779</v>
      </c>
      <c r="G503" s="1">
        <f t="shared" si="140"/>
        <v>5.2284887822470045</v>
      </c>
      <c r="H503" s="1">
        <f t="shared" si="141"/>
        <v>12</v>
      </c>
    </row>
    <row r="504" spans="2:8">
      <c r="B504" s="1">
        <v>257</v>
      </c>
      <c r="C504" s="1">
        <f t="shared" si="136"/>
        <v>1614778.6239451536</v>
      </c>
      <c r="D504" s="1">
        <f t="shared" si="137"/>
        <v>1.2084948444897421</v>
      </c>
      <c r="E504" s="1">
        <f t="shared" si="138"/>
        <v>0.56226132719735256</v>
      </c>
      <c r="F504" s="1">
        <f t="shared" si="139"/>
        <v>0.75024907004075858</v>
      </c>
      <c r="G504" s="1">
        <f t="shared" si="140"/>
        <v>5.2250275023164496</v>
      </c>
      <c r="H504" s="1">
        <f t="shared" si="141"/>
        <v>12</v>
      </c>
    </row>
    <row r="505" spans="2:8">
      <c r="B505" s="1">
        <v>257.5</v>
      </c>
      <c r="C505" s="1">
        <f t="shared" si="136"/>
        <v>1617920.2165987436</v>
      </c>
      <c r="D505" s="1">
        <f t="shared" si="137"/>
        <v>1.2086558730693258</v>
      </c>
      <c r="E505" s="1">
        <f t="shared" si="138"/>
        <v>0.56379032171338161</v>
      </c>
      <c r="F505" s="1">
        <f t="shared" si="139"/>
        <v>0.7498037430620853</v>
      </c>
      <c r="G505" s="1">
        <f t="shared" si="140"/>
        <v>5.2215699280229488</v>
      </c>
      <c r="H505" s="1">
        <f t="shared" si="141"/>
        <v>12</v>
      </c>
    </row>
    <row r="506" spans="2:8">
      <c r="B506" s="1">
        <v>258</v>
      </c>
      <c r="C506" s="1">
        <f t="shared" si="136"/>
        <v>1621061.8092523331</v>
      </c>
      <c r="D506" s="1">
        <f t="shared" si="137"/>
        <v>1.2088159663437141</v>
      </c>
      <c r="E506" s="1">
        <f t="shared" si="138"/>
        <v>0.56531847383009881</v>
      </c>
      <c r="F506" s="1">
        <f t="shared" si="139"/>
        <v>0.74935888963753916</v>
      </c>
      <c r="G506" s="1">
        <f t="shared" si="140"/>
        <v>5.2181160304628493</v>
      </c>
      <c r="H506" s="1">
        <f t="shared" si="141"/>
        <v>12</v>
      </c>
    </row>
    <row r="507" spans="2:8">
      <c r="B507" s="1">
        <v>258.5</v>
      </c>
      <c r="C507" s="1">
        <f t="shared" si="136"/>
        <v>1624203.4019059232</v>
      </c>
      <c r="D507" s="1">
        <f t="shared" si="137"/>
        <v>1.2089751315423078</v>
      </c>
      <c r="E507" s="1">
        <f t="shared" si="138"/>
        <v>0.56684578843570177</v>
      </c>
      <c r="F507" s="1">
        <f t="shared" si="139"/>
        <v>0.7489145060953758</v>
      </c>
      <c r="G507" s="1">
        <f t="shared" si="140"/>
        <v>5.214665781128268</v>
      </c>
      <c r="H507" s="1">
        <f t="shared" si="141"/>
        <v>12</v>
      </c>
    </row>
    <row r="508" spans="2:8">
      <c r="B508" s="1">
        <v>259</v>
      </c>
      <c r="C508" s="1">
        <f t="shared" si="136"/>
        <v>1627344.9945595127</v>
      </c>
      <c r="D508" s="1">
        <f t="shared" si="137"/>
        <v>1.2091333758247935</v>
      </c>
      <c r="E508" s="1">
        <f t="shared" si="138"/>
        <v>0.56837227038064064</v>
      </c>
      <c r="F508" s="1">
        <f t="shared" si="139"/>
        <v>0.7484705888141413</v>
      </c>
      <c r="G508" s="1">
        <f t="shared" si="140"/>
        <v>5.2112191519017834</v>
      </c>
      <c r="H508" s="1">
        <f t="shared" si="141"/>
        <v>12</v>
      </c>
    </row>
    <row r="509" spans="2:8">
      <c r="B509" s="1">
        <v>259.5</v>
      </c>
      <c r="C509" s="1">
        <f t="shared" si="136"/>
        <v>1630486.5872131027</v>
      </c>
      <c r="D509" s="1">
        <f t="shared" si="137"/>
        <v>1.2092907062819485</v>
      </c>
      <c r="E509" s="1">
        <f t="shared" si="138"/>
        <v>0.56989792447798326</v>
      </c>
      <c r="F509" s="1">
        <f t="shared" si="139"/>
        <v>0.7480271342219984</v>
      </c>
      <c r="G509" s="1">
        <f t="shared" si="140"/>
        <v>5.2077761150512076</v>
      </c>
      <c r="H509" s="1">
        <f t="shared" si="141"/>
        <v>12</v>
      </c>
    </row>
    <row r="510" spans="2:8">
      <c r="B510" s="1">
        <v>260</v>
      </c>
      <c r="C510" s="1">
        <f t="shared" si="136"/>
        <v>1633628.1798666923</v>
      </c>
      <c r="D510" s="1">
        <f t="shared" si="137"/>
        <v>1.2094471299364347</v>
      </c>
      <c r="E510" s="1">
        <f t="shared" si="138"/>
        <v>0.57142275550377275</v>
      </c>
      <c r="F510" s="1">
        <f t="shared" si="139"/>
        <v>0.74758413879606211</v>
      </c>
      <c r="G510" s="1">
        <f t="shared" si="140"/>
        <v>5.20433664322442</v>
      </c>
      <c r="H510" s="1">
        <f t="shared" si="141"/>
        <v>12</v>
      </c>
    </row>
    <row r="511" spans="2:8">
      <c r="B511" s="1">
        <v>260.5</v>
      </c>
      <c r="C511" s="1">
        <f t="shared" si="136"/>
        <v>1636769.7725202823</v>
      </c>
      <c r="D511" s="1">
        <f t="shared" si="137"/>
        <v>1.2096026537435831</v>
      </c>
      <c r="E511" s="1">
        <f t="shared" si="138"/>
        <v>0.57294676819738533</v>
      </c>
      <c r="F511" s="1">
        <f t="shared" si="139"/>
        <v>0.7471415990617446</v>
      </c>
      <c r="G511" s="1">
        <f t="shared" si="140"/>
        <v>5.2009007094442854</v>
      </c>
      <c r="H511" s="1">
        <f t="shared" si="141"/>
        <v>12</v>
      </c>
    </row>
    <row r="512" spans="2:8">
      <c r="B512" s="1">
        <v>261</v>
      </c>
      <c r="C512" s="1">
        <f t="shared" si="136"/>
        <v>1639911.3651738719</v>
      </c>
      <c r="D512" s="1">
        <f t="shared" si="137"/>
        <v>1.2097572845921667</v>
      </c>
      <c r="E512" s="1">
        <f t="shared" si="138"/>
        <v>0.57446996726187916</v>
      </c>
      <c r="F512" s="1">
        <f t="shared" si="139"/>
        <v>0.74669951159210968</v>
      </c>
      <c r="G512" s="1">
        <f t="shared" si="140"/>
        <v>5.1974682871036446</v>
      </c>
      <c r="H512" s="1">
        <f t="shared" si="141"/>
        <v>12</v>
      </c>
    </row>
    <row r="513" spans="2:8">
      <c r="B513" s="1">
        <v>261.5</v>
      </c>
      <c r="C513" s="1">
        <f t="shared" si="136"/>
        <v>1643052.9578274619</v>
      </c>
      <c r="D513" s="1">
        <f t="shared" si="137"/>
        <v>1.2099110293051629</v>
      </c>
      <c r="E513" s="1">
        <f t="shared" si="138"/>
        <v>0.57599235736434296</v>
      </c>
      <c r="F513" s="1">
        <f t="shared" si="139"/>
        <v>0.74625787300723778</v>
      </c>
      <c r="G513" s="1">
        <f t="shared" si="140"/>
        <v>5.194039349960379</v>
      </c>
      <c r="H513" s="1">
        <f t="shared" si="141"/>
        <v>12</v>
      </c>
    </row>
    <row r="514" spans="2:8">
      <c r="B514" s="1">
        <v>262</v>
      </c>
      <c r="C514" s="1">
        <f t="shared" si="136"/>
        <v>1646194.5504810517</v>
      </c>
      <c r="D514" s="1">
        <f t="shared" si="137"/>
        <v>1.2100638946405073</v>
      </c>
      <c r="E514" s="1">
        <f t="shared" si="138"/>
        <v>0.57751394313623883</v>
      </c>
      <c r="F514" s="1">
        <f t="shared" si="139"/>
        <v>0.74581667997359724</v>
      </c>
      <c r="G514" s="1">
        <f t="shared" si="140"/>
        <v>5.1906138721325341</v>
      </c>
      <c r="H514" s="1">
        <f t="shared" si="141"/>
        <v>12</v>
      </c>
    </row>
    <row r="515" spans="2:8">
      <c r="B515" s="1">
        <v>262.5</v>
      </c>
      <c r="C515" s="1">
        <f t="shared" si="136"/>
        <v>1649336.1431346415</v>
      </c>
      <c r="D515" s="1">
        <f t="shared" si="137"/>
        <v>1.2102158872918347</v>
      </c>
      <c r="E515" s="1">
        <f t="shared" si="138"/>
        <v>0.5790347291737411</v>
      </c>
      <c r="F515" s="1">
        <f t="shared" si="139"/>
        <v>0.74537592920342799</v>
      </c>
      <c r="G515" s="1">
        <f t="shared" si="140"/>
        <v>5.1871918280935274</v>
      </c>
      <c r="H515" s="1">
        <f t="shared" si="141"/>
        <v>12</v>
      </c>
    </row>
    <row r="516" spans="2:8">
      <c r="B516" s="1">
        <v>263</v>
      </c>
      <c r="C516" s="1">
        <f t="shared" ref="C516:C546" si="142">2*PI()*B516*1000</f>
        <v>1652477.7357882312</v>
      </c>
      <c r="D516" s="1">
        <f t="shared" ref="D516:D546" si="143">1+$E$15/$E$14*(1-$C$20^2/C516^2)</f>
        <v>1.2103670138892131</v>
      </c>
      <c r="E516" s="1">
        <f t="shared" ref="E516:E546" si="144">$C$21*(C516/$C$20-$C$20/C516)</f>
        <v>0.58055472003807296</v>
      </c>
      <c r="F516" s="1">
        <f t="shared" ref="F516:F546" si="145">(D516^2+E516^2)^0.5/(D516^2+E516^2)</f>
        <v>0.74493561745413128</v>
      </c>
      <c r="G516" s="1">
        <f t="shared" ref="G516:G546" si="146">F516*$C$23/$C$13-$C$3</f>
        <v>5.1837731926674184</v>
      </c>
      <c r="H516" s="1">
        <f t="shared" ref="H516:H546" si="147">$C$2</f>
        <v>12</v>
      </c>
    </row>
    <row r="517" spans="2:8">
      <c r="B517" s="1">
        <v>263.5</v>
      </c>
      <c r="C517" s="1">
        <f t="shared" si="142"/>
        <v>1655619.328441821</v>
      </c>
      <c r="D517" s="1">
        <f t="shared" si="143"/>
        <v>1.2105172809998666</v>
      </c>
      <c r="E517" s="1">
        <f t="shared" si="144"/>
        <v>0.5820739202558366</v>
      </c>
      <c r="F517" s="1">
        <f t="shared" si="145"/>
        <v>0.74449574152767006</v>
      </c>
      <c r="G517" s="1">
        <f t="shared" si="146"/>
        <v>5.1803579410242477</v>
      </c>
      <c r="H517" s="1">
        <f t="shared" si="147"/>
        <v>12</v>
      </c>
    </row>
    <row r="518" spans="2:8">
      <c r="B518" s="1">
        <v>264</v>
      </c>
      <c r="C518" s="1">
        <f t="shared" si="142"/>
        <v>1658760.9210954108</v>
      </c>
      <c r="D518" s="1">
        <f t="shared" si="143"/>
        <v>1.210666695128888</v>
      </c>
      <c r="E518" s="1">
        <f t="shared" si="144"/>
        <v>0.58359233431934232</v>
      </c>
      <c r="F518" s="1">
        <f t="shared" si="145"/>
        <v>0.7440562982699761</v>
      </c>
      <c r="G518" s="1">
        <f t="shared" si="146"/>
        <v>5.1769460486754371</v>
      </c>
      <c r="H518" s="1">
        <f t="shared" si="147"/>
        <v>12</v>
      </c>
    </row>
    <row r="519" spans="2:8">
      <c r="B519" s="1">
        <v>264.5</v>
      </c>
      <c r="C519" s="1">
        <f t="shared" si="142"/>
        <v>1661902.5137490004</v>
      </c>
      <c r="D519" s="1">
        <f t="shared" si="143"/>
        <v>1.2108152627199442</v>
      </c>
      <c r="E519" s="1">
        <f t="shared" si="144"/>
        <v>0.58510996668693149</v>
      </c>
      <c r="F519" s="1">
        <f t="shared" si="145"/>
        <v>0.74361728457036724</v>
      </c>
      <c r="G519" s="1">
        <f t="shared" si="146"/>
        <v>5.1735374914692596</v>
      </c>
      <c r="H519" s="1">
        <f t="shared" si="147"/>
        <v>12</v>
      </c>
    </row>
    <row r="520" spans="2:8">
      <c r="B520" s="1">
        <v>265</v>
      </c>
      <c r="C520" s="1">
        <f t="shared" si="142"/>
        <v>1665044.1064025904</v>
      </c>
      <c r="D520" s="1">
        <f t="shared" si="143"/>
        <v>1.21096299015597</v>
      </c>
      <c r="E520" s="1">
        <f t="shared" si="144"/>
        <v>0.58662682178329839</v>
      </c>
      <c r="F520" s="1">
        <f t="shared" si="145"/>
        <v>0.74317869736097175</v>
      </c>
      <c r="G520" s="1">
        <f t="shared" si="146"/>
        <v>5.1701322455863776</v>
      </c>
      <c r="H520" s="1">
        <f t="shared" si="147"/>
        <v>12</v>
      </c>
    </row>
    <row r="521" spans="2:8">
      <c r="B521" s="1">
        <v>265.5</v>
      </c>
      <c r="C521" s="1">
        <f t="shared" si="142"/>
        <v>1668185.69905618</v>
      </c>
      <c r="D521" s="1">
        <f t="shared" si="143"/>
        <v>1.2111098837598531</v>
      </c>
      <c r="E521" s="1">
        <f t="shared" si="144"/>
        <v>0.58814290399980551</v>
      </c>
      <c r="F521" s="1">
        <f t="shared" si="145"/>
        <v>0.74274053361616188</v>
      </c>
      <c r="G521" s="1">
        <f t="shared" si="146"/>
        <v>5.1667302875354366</v>
      </c>
      <c r="H521" s="1">
        <f t="shared" si="147"/>
        <v>12</v>
      </c>
    </row>
    <row r="522" spans="2:8">
      <c r="B522" s="1">
        <v>266</v>
      </c>
      <c r="C522" s="1">
        <f t="shared" si="142"/>
        <v>1671327.29170977</v>
      </c>
      <c r="D522" s="1">
        <f t="shared" si="143"/>
        <v>1.2112559497951125</v>
      </c>
      <c r="E522" s="1">
        <f t="shared" si="144"/>
        <v>0.58965821769479831</v>
      </c>
      <c r="F522" s="1">
        <f t="shared" si="145"/>
        <v>0.74230279035199365</v>
      </c>
      <c r="G522" s="1">
        <f t="shared" si="146"/>
        <v>5.1633315941487252</v>
      </c>
      <c r="H522" s="1">
        <f t="shared" si="147"/>
        <v>12</v>
      </c>
    </row>
    <row r="523" spans="2:8">
      <c r="B523" s="1">
        <v>266.5</v>
      </c>
      <c r="C523" s="1">
        <f t="shared" si="142"/>
        <v>1674468.8843633595</v>
      </c>
      <c r="D523" s="1">
        <f t="shared" si="143"/>
        <v>1.2114011944665648</v>
      </c>
      <c r="E523" s="1">
        <f t="shared" si="144"/>
        <v>0.59117276719391343</v>
      </c>
      <c r="F523" s="1">
        <f t="shared" si="145"/>
        <v>0.74186546462565695</v>
      </c>
      <c r="G523" s="1">
        <f t="shared" si="146"/>
        <v>5.159936142577898</v>
      </c>
      <c r="H523" s="1">
        <f t="shared" si="147"/>
        <v>12</v>
      </c>
    </row>
    <row r="524" spans="2:8">
      <c r="B524" s="1">
        <v>267</v>
      </c>
      <c r="C524" s="1">
        <f t="shared" si="142"/>
        <v>1677610.4770169496</v>
      </c>
      <c r="D524" s="1">
        <f t="shared" si="143"/>
        <v>1.2115456239209834</v>
      </c>
      <c r="E524" s="1">
        <f t="shared" si="144"/>
        <v>0.5926865567903864</v>
      </c>
      <c r="F524" s="1">
        <f t="shared" si="145"/>
        <v>0.74142855353493087</v>
      </c>
      <c r="G524" s="1">
        <f t="shared" si="146"/>
        <v>5.1565439102897486</v>
      </c>
      <c r="H524" s="1">
        <f t="shared" si="147"/>
        <v>12</v>
      </c>
    </row>
    <row r="525" spans="2:8">
      <c r="B525" s="1">
        <v>267.5</v>
      </c>
      <c r="C525" s="1">
        <f t="shared" si="142"/>
        <v>1680752.0696705393</v>
      </c>
      <c r="D525" s="1">
        <f t="shared" si="143"/>
        <v>1.2116892442477489</v>
      </c>
      <c r="E525" s="1">
        <f t="shared" si="144"/>
        <v>0.59419959074535333</v>
      </c>
      <c r="F525" s="1">
        <f t="shared" si="145"/>
        <v>0.74099205421764924</v>
      </c>
      <c r="G525" s="1">
        <f t="shared" si="146"/>
        <v>5.1531548750620617</v>
      </c>
      <c r="H525" s="1">
        <f t="shared" si="147"/>
        <v>12</v>
      </c>
    </row>
    <row r="526" spans="2:8">
      <c r="B526" s="1">
        <v>268</v>
      </c>
      <c r="C526" s="1">
        <f t="shared" si="142"/>
        <v>1683893.6623241291</v>
      </c>
      <c r="D526" s="1">
        <f t="shared" si="143"/>
        <v>1.2118320614794913</v>
      </c>
      <c r="E526" s="1">
        <f t="shared" si="144"/>
        <v>0.59571187328815123</v>
      </c>
      <c r="F526" s="1">
        <f t="shared" si="145"/>
        <v>0.74055596385117073</v>
      </c>
      <c r="G526" s="1">
        <f t="shared" si="146"/>
        <v>5.1497690149794959</v>
      </c>
      <c r="H526" s="1">
        <f t="shared" si="147"/>
        <v>12</v>
      </c>
    </row>
    <row r="527" spans="2:8">
      <c r="B527" s="1">
        <v>268.5</v>
      </c>
      <c r="C527" s="1">
        <f t="shared" si="142"/>
        <v>1687035.2549777189</v>
      </c>
      <c r="D527" s="1">
        <f t="shared" si="143"/>
        <v>1.2119740815927229</v>
      </c>
      <c r="E527" s="1">
        <f t="shared" si="144"/>
        <v>0.59722340861661327</v>
      </c>
      <c r="F527" s="1">
        <f t="shared" si="145"/>
        <v>0.74012027965185978</v>
      </c>
      <c r="G527" s="1">
        <f t="shared" si="146"/>
        <v>5.1463863084295589</v>
      </c>
      <c r="H527" s="1">
        <f t="shared" si="147"/>
        <v>12</v>
      </c>
    </row>
    <row r="528" spans="2:8">
      <c r="B528" s="1">
        <v>269</v>
      </c>
      <c r="C528" s="1">
        <f t="shared" si="142"/>
        <v>1690176.8476313087</v>
      </c>
      <c r="D528" s="1">
        <f t="shared" si="143"/>
        <v>1.2121153105084643</v>
      </c>
      <c r="E528" s="1">
        <f t="shared" si="144"/>
        <v>0.59873420089736229</v>
      </c>
      <c r="F528" s="1">
        <f t="shared" si="145"/>
        <v>0.73968499887457118</v>
      </c>
      <c r="G528" s="1">
        <f t="shared" si="146"/>
        <v>5.1430067340986003</v>
      </c>
      <c r="H528" s="1">
        <f t="shared" si="147"/>
        <v>12</v>
      </c>
    </row>
    <row r="529" spans="2:8">
      <c r="B529" s="1">
        <v>269.5</v>
      </c>
      <c r="C529" s="1">
        <f t="shared" si="142"/>
        <v>1693318.4402848985</v>
      </c>
      <c r="D529" s="1">
        <f t="shared" si="143"/>
        <v>1.2122557540928605</v>
      </c>
      <c r="E529" s="1">
        <f t="shared" si="144"/>
        <v>0.60024425426609962</v>
      </c>
      <c r="F529" s="1">
        <f t="shared" si="145"/>
        <v>0.73925011881214531</v>
      </c>
      <c r="G529" s="1">
        <f t="shared" si="146"/>
        <v>5.1396302709678929</v>
      </c>
      <c r="H529" s="1">
        <f t="shared" si="147"/>
        <v>12</v>
      </c>
    </row>
    <row r="530" spans="2:8">
      <c r="B530" s="1">
        <v>270</v>
      </c>
      <c r="C530" s="1">
        <f t="shared" si="142"/>
        <v>1696460.0329384883</v>
      </c>
      <c r="D530" s="1">
        <f t="shared" si="143"/>
        <v>1.2123954181577912</v>
      </c>
      <c r="E530" s="1">
        <f t="shared" si="144"/>
        <v>0.60175357282789221</v>
      </c>
      <c r="F530" s="1">
        <f t="shared" si="145"/>
        <v>0.73881563679490747</v>
      </c>
      <c r="G530" s="1">
        <f t="shared" si="146"/>
        <v>5.1362568983097505</v>
      </c>
      <c r="H530" s="1">
        <f t="shared" si="147"/>
        <v>12</v>
      </c>
    </row>
    <row r="531" spans="2:8">
      <c r="B531" s="1">
        <v>270.5</v>
      </c>
      <c r="C531" s="1">
        <f t="shared" si="142"/>
        <v>1699601.6255920781</v>
      </c>
      <c r="D531" s="1">
        <f t="shared" si="143"/>
        <v>1.2125343084614715</v>
      </c>
      <c r="E531" s="1">
        <f t="shared" si="144"/>
        <v>0.60326216065745508</v>
      </c>
      <c r="F531" s="1">
        <f t="shared" si="145"/>
        <v>0.73838155019017615</v>
      </c>
      <c r="G531" s="1">
        <f t="shared" si="146"/>
        <v>5.1328865956837042</v>
      </c>
      <c r="H531" s="1">
        <f t="shared" si="147"/>
        <v>12</v>
      </c>
    </row>
    <row r="532" spans="2:8">
      <c r="B532" s="1">
        <v>271</v>
      </c>
      <c r="C532" s="1">
        <f t="shared" si="142"/>
        <v>1702743.2182456679</v>
      </c>
      <c r="D532" s="1">
        <f t="shared" si="143"/>
        <v>1.2126724307090451</v>
      </c>
      <c r="E532" s="1">
        <f t="shared" si="144"/>
        <v>0.6047700217994314</v>
      </c>
      <c r="F532" s="1">
        <f t="shared" si="145"/>
        <v>0.73794785640177707</v>
      </c>
      <c r="G532" s="1">
        <f t="shared" si="146"/>
        <v>5.1295193429327322</v>
      </c>
      <c r="H532" s="1">
        <f t="shared" si="147"/>
        <v>12</v>
      </c>
    </row>
    <row r="533" spans="2:8">
      <c r="B533" s="1">
        <v>271.5</v>
      </c>
      <c r="C533" s="1">
        <f t="shared" si="142"/>
        <v>1705884.8108992577</v>
      </c>
      <c r="D533" s="1">
        <f t="shared" si="143"/>
        <v>1.212809790553171</v>
      </c>
      <c r="E533" s="1">
        <f t="shared" si="144"/>
        <v>0.60627716026866985</v>
      </c>
      <c r="F533" s="1">
        <f t="shared" si="145"/>
        <v>0.73751455286956458</v>
      </c>
      <c r="G533" s="1">
        <f t="shared" si="146"/>
        <v>5.1261551201795452</v>
      </c>
      <c r="H533" s="1">
        <f t="shared" si="147"/>
        <v>12</v>
      </c>
    </row>
    <row r="534" spans="2:8">
      <c r="B534" s="1">
        <v>272</v>
      </c>
      <c r="C534" s="1">
        <f t="shared" si="142"/>
        <v>1709026.4035528477</v>
      </c>
      <c r="D534" s="1">
        <f t="shared" si="143"/>
        <v>1.2129463935946014</v>
      </c>
      <c r="E534" s="1">
        <f t="shared" si="144"/>
        <v>0.60778358005049815</v>
      </c>
      <c r="F534" s="1">
        <f t="shared" si="145"/>
        <v>0.7370816370689488</v>
      </c>
      <c r="G534" s="1">
        <f t="shared" si="146"/>
        <v>5.1227939078229117</v>
      </c>
      <c r="H534" s="1">
        <f t="shared" si="147"/>
        <v>12</v>
      </c>
    </row>
    <row r="535" spans="2:8">
      <c r="B535" s="1">
        <v>272.5</v>
      </c>
      <c r="C535" s="1">
        <f t="shared" si="142"/>
        <v>1712167.9962064372</v>
      </c>
      <c r="D535" s="1">
        <f t="shared" si="143"/>
        <v>1.2130822453827521</v>
      </c>
      <c r="E535" s="1">
        <f t="shared" si="144"/>
        <v>0.60928928510099334</v>
      </c>
      <c r="F535" s="1">
        <f t="shared" si="145"/>
        <v>0.73664910651043092</v>
      </c>
      <c r="G535" s="1">
        <f t="shared" si="146"/>
        <v>5.1194356865340502</v>
      </c>
      <c r="H535" s="1">
        <f t="shared" si="147"/>
        <v>12</v>
      </c>
    </row>
    <row r="536" spans="2:8">
      <c r="B536" s="1">
        <v>273</v>
      </c>
      <c r="C536" s="1">
        <f t="shared" si="142"/>
        <v>1715309.588860027</v>
      </c>
      <c r="D536" s="1">
        <f t="shared" si="143"/>
        <v>1.2132173514162672</v>
      </c>
      <c r="E536" s="1">
        <f t="shared" si="144"/>
        <v>0.61079427934725117</v>
      </c>
      <c r="F536" s="1">
        <f t="shared" si="145"/>
        <v>0.7362169587391425</v>
      </c>
      <c r="G536" s="1">
        <f t="shared" si="146"/>
        <v>5.1160804372530571</v>
      </c>
      <c r="H536" s="1">
        <f t="shared" si="147"/>
        <v>12</v>
      </c>
    </row>
    <row r="537" spans="2:8">
      <c r="B537" s="1">
        <v>273.5</v>
      </c>
      <c r="C537" s="1">
        <f t="shared" si="142"/>
        <v>1718451.1815136168</v>
      </c>
      <c r="D537" s="1">
        <f t="shared" si="143"/>
        <v>1.213351717143575</v>
      </c>
      <c r="E537" s="1">
        <f t="shared" si="144"/>
        <v>0.61229856668764926</v>
      </c>
      <c r="F537" s="1">
        <f t="shared" si="145"/>
        <v>0.7357851913343938</v>
      </c>
      <c r="G537" s="1">
        <f t="shared" si="146"/>
        <v>5.1127281411853946</v>
      </c>
      <c r="H537" s="1">
        <f t="shared" si="147"/>
        <v>12</v>
      </c>
    </row>
    <row r="538" spans="2:8">
      <c r="B538" s="1">
        <v>274</v>
      </c>
      <c r="C538" s="1">
        <f t="shared" si="142"/>
        <v>1721592.7741672066</v>
      </c>
      <c r="D538" s="1">
        <f t="shared" si="143"/>
        <v>1.2134853479634369</v>
      </c>
      <c r="E538" s="1">
        <f t="shared" si="144"/>
        <v>0.61380215099211033</v>
      </c>
      <c r="F538" s="1">
        <f t="shared" si="145"/>
        <v>0.73535380190922583</v>
      </c>
      <c r="G538" s="1">
        <f t="shared" si="146"/>
        <v>5.1093787797984156</v>
      </c>
      <c r="H538" s="1">
        <f t="shared" si="147"/>
        <v>12</v>
      </c>
    </row>
    <row r="539" spans="2:8">
      <c r="B539" s="1">
        <v>274.5</v>
      </c>
      <c r="C539" s="1">
        <f t="shared" si="142"/>
        <v>1724734.3668207964</v>
      </c>
      <c r="D539" s="1">
        <f t="shared" si="143"/>
        <v>1.2136182492254901</v>
      </c>
      <c r="E539" s="1">
        <f t="shared" si="144"/>
        <v>0.61530503610236054</v>
      </c>
      <c r="F539" s="1">
        <f t="shared" si="145"/>
        <v>0.7349227881099708</v>
      </c>
      <c r="G539" s="1">
        <f t="shared" si="146"/>
        <v>5.1060323348179484</v>
      </c>
      <c r="H539" s="1">
        <f t="shared" si="147"/>
        <v>12</v>
      </c>
    </row>
    <row r="540" spans="2:8">
      <c r="B540" s="1">
        <v>275</v>
      </c>
      <c r="C540" s="1">
        <f t="shared" si="142"/>
        <v>1727875.9594743862</v>
      </c>
      <c r="D540" s="1">
        <f t="shared" si="143"/>
        <v>1.2137504262307832</v>
      </c>
      <c r="E540" s="1">
        <f t="shared" si="144"/>
        <v>0.61680722583218683</v>
      </c>
      <c r="F540" s="1">
        <f t="shared" si="145"/>
        <v>0.73449214761581616</v>
      </c>
      <c r="G540" s="1">
        <f t="shared" si="146"/>
        <v>5.1026887882249143</v>
      </c>
      <c r="H540" s="1">
        <f t="shared" si="147"/>
        <v>12</v>
      </c>
    </row>
    <row r="541" spans="2:8">
      <c r="B541" s="1">
        <v>275.5</v>
      </c>
      <c r="C541" s="1">
        <f t="shared" si="142"/>
        <v>1731017.552127976</v>
      </c>
      <c r="D541" s="1">
        <f t="shared" si="143"/>
        <v>1.2138818842323047</v>
      </c>
      <c r="E541" s="1">
        <f t="shared" si="144"/>
        <v>0.61830872396768943</v>
      </c>
      <c r="F541" s="1">
        <f t="shared" si="145"/>
        <v>0.73406187813837709</v>
      </c>
      <c r="G541" s="1">
        <f t="shared" si="146"/>
        <v>5.0993481222520076</v>
      </c>
      <c r="H541" s="1">
        <f t="shared" si="147"/>
        <v>12</v>
      </c>
    </row>
    <row r="542" spans="2:8">
      <c r="B542" s="1">
        <v>276</v>
      </c>
      <c r="C542" s="1">
        <f t="shared" si="142"/>
        <v>1734159.1447815658</v>
      </c>
      <c r="D542" s="1">
        <f t="shared" si="143"/>
        <v>1.2140126284355044</v>
      </c>
      <c r="E542" s="1">
        <f t="shared" si="144"/>
        <v>0.61980953426753316</v>
      </c>
      <c r="F542" s="1">
        <f t="shared" si="145"/>
        <v>0.73363197742127306</v>
      </c>
      <c r="G542" s="1">
        <f t="shared" si="146"/>
        <v>5.096010319380408</v>
      </c>
      <c r="H542" s="1">
        <f t="shared" si="147"/>
        <v>12</v>
      </c>
    </row>
    <row r="543" spans="2:8">
      <c r="B543" s="1">
        <v>276.5</v>
      </c>
      <c r="C543" s="1">
        <f t="shared" si="142"/>
        <v>1737300.7374351555</v>
      </c>
      <c r="D543" s="1">
        <f t="shared" si="143"/>
        <v>1.2141426639988095</v>
      </c>
      <c r="E543" s="1">
        <f t="shared" si="144"/>
        <v>0.62130966046319525</v>
      </c>
      <c r="F543" s="1">
        <f t="shared" si="145"/>
        <v>0.7332024432397104</v>
      </c>
      <c r="G543" s="1">
        <f t="shared" si="146"/>
        <v>5.0926753623365411</v>
      </c>
      <c r="H543" s="1">
        <f t="shared" si="147"/>
        <v>12</v>
      </c>
    </row>
    <row r="544" spans="2:8">
      <c r="B544" s="1">
        <v>277</v>
      </c>
      <c r="C544" s="1">
        <f t="shared" si="142"/>
        <v>1740442.3300887453</v>
      </c>
      <c r="D544" s="1">
        <f t="shared" si="143"/>
        <v>1.2142719960341328</v>
      </c>
      <c r="E544" s="1">
        <f t="shared" si="144"/>
        <v>0.62280910625921082</v>
      </c>
      <c r="F544" s="1">
        <f t="shared" si="145"/>
        <v>0.73277327340007181</v>
      </c>
      <c r="G544" s="1">
        <f t="shared" si="146"/>
        <v>5.0893432340888864</v>
      </c>
      <c r="H544" s="1">
        <f t="shared" si="147"/>
        <v>12</v>
      </c>
    </row>
    <row r="545" spans="2:8">
      <c r="B545" s="1">
        <v>277.5</v>
      </c>
      <c r="C545" s="1">
        <f t="shared" si="142"/>
        <v>1743583.9227423354</v>
      </c>
      <c r="D545" s="1">
        <f t="shared" si="143"/>
        <v>1.2144006296073759</v>
      </c>
      <c r="E545" s="1">
        <f t="shared" si="144"/>
        <v>0.62430787533341647</v>
      </c>
      <c r="F545" s="1">
        <f t="shared" si="145"/>
        <v>0.73234446573950951</v>
      </c>
      <c r="G545" s="1">
        <f t="shared" si="146"/>
        <v>5.0860139178448236</v>
      </c>
      <c r="H545" s="1">
        <f t="shared" si="147"/>
        <v>12</v>
      </c>
    </row>
    <row r="546" spans="2:8">
      <c r="B546" s="1">
        <v>278</v>
      </c>
      <c r="C546" s="1">
        <f t="shared" si="142"/>
        <v>1746725.5153959249</v>
      </c>
      <c r="D546" s="1">
        <f t="shared" si="143"/>
        <v>1.2145285697389236</v>
      </c>
      <c r="E546" s="1">
        <f t="shared" si="144"/>
        <v>0.62580597133718796</v>
      </c>
      <c r="F546" s="1">
        <f t="shared" si="145"/>
        <v>0.73191601812554574</v>
      </c>
      <c r="G546" s="1">
        <f t="shared" si="146"/>
        <v>5.0826873970475299</v>
      </c>
      <c r="H546" s="1">
        <f t="shared" si="147"/>
        <v>12</v>
      </c>
    </row>
    <row r="547" spans="2:8">
      <c r="B547" s="1">
        <v>278.5</v>
      </c>
      <c r="C547" s="1">
        <f t="shared" ref="C547" si="148">2*PI()*B547*1000</f>
        <v>1749867.1080495149</v>
      </c>
      <c r="D547" s="1">
        <f t="shared" ref="D547" si="149">1+$E$15/$E$14*(1-$C$20^2/C547^2)</f>
        <v>1.2146558214041365</v>
      </c>
      <c r="E547" s="1">
        <f t="shared" ref="E547" si="150">$C$21*(C547/$C$20-$C$20/C547)</f>
        <v>0.62730339789568101</v>
      </c>
      <c r="F547" s="1">
        <f t="shared" ref="F547" si="151">(D547^2+E547^2)^0.5/(D547^2+E547^2)</f>
        <v>0.73148792845567656</v>
      </c>
      <c r="G547" s="1">
        <f t="shared" ref="G547" si="152">F547*$C$23/$C$13-$C$3</f>
        <v>5.0793636553729016</v>
      </c>
      <c r="H547" s="1">
        <f t="shared" ref="H547" si="153">$C$2</f>
        <v>12</v>
      </c>
    </row>
    <row r="548" spans="2:8">
      <c r="B548" s="1">
        <v>279</v>
      </c>
      <c r="C548" s="1">
        <f t="shared" ref="C548:C579" si="154">2*PI()*B548*1000</f>
        <v>1753008.7007031045</v>
      </c>
      <c r="D548" s="1">
        <f t="shared" ref="D548:D579" si="155">1+$E$15/$E$14*(1-$C$20^2/C548^2)</f>
        <v>1.2147823895338314</v>
      </c>
      <c r="E548" s="1">
        <f t="shared" ref="E548:E579" si="156">$C$21*(C548/$C$20-$C$20/C548)</f>
        <v>0.62880015860806326</v>
      </c>
      <c r="F548" s="1">
        <f t="shared" ref="F548:F579" si="157">(D548^2+E548^2)^0.5/(D548^2+E548^2)</f>
        <v>0.73106019465698402</v>
      </c>
      <c r="G548" s="1">
        <f t="shared" ref="G548:G579" si="158">F548*$C$23/$C$13-$C$3</f>
        <v>5.0760426767265452</v>
      </c>
      <c r="H548" s="1">
        <f t="shared" ref="H548:H579" si="159">$C$2</f>
        <v>12</v>
      </c>
    </row>
    <row r="549" spans="2:8">
      <c r="B549" s="1">
        <v>279.5</v>
      </c>
      <c r="C549" s="1">
        <f t="shared" si="154"/>
        <v>1756150.2933566945</v>
      </c>
      <c r="D549" s="1">
        <f t="shared" si="155"/>
        <v>1.2149082790147623</v>
      </c>
      <c r="E549" s="1">
        <f t="shared" si="156"/>
        <v>0.63029625704774894</v>
      </c>
      <c r="F549" s="1">
        <f t="shared" si="157"/>
        <v>0.73063281468574992</v>
      </c>
      <c r="G549" s="1">
        <f t="shared" si="158"/>
        <v>5.0727244452407767</v>
      </c>
      <c r="H549" s="1">
        <f t="shared" si="159"/>
        <v>12</v>
      </c>
    </row>
    <row r="550" spans="2:8">
      <c r="B550" s="1">
        <v>280</v>
      </c>
      <c r="C550" s="1">
        <f t="shared" si="154"/>
        <v>1759291.8860102841</v>
      </c>
      <c r="D550" s="1">
        <f t="shared" si="155"/>
        <v>1.2150334946900891</v>
      </c>
      <c r="E550" s="1">
        <f t="shared" si="156"/>
        <v>0.63179169676262703</v>
      </c>
      <c r="F550" s="1">
        <f t="shared" si="157"/>
        <v>0.73020578652707824</v>
      </c>
      <c r="G550" s="1">
        <f t="shared" si="158"/>
        <v>5.0694089452716913</v>
      </c>
      <c r="H550" s="1">
        <f t="shared" si="159"/>
        <v>12</v>
      </c>
    </row>
    <row r="551" spans="2:8">
      <c r="B551" s="1">
        <v>280.5</v>
      </c>
      <c r="C551" s="1">
        <f t="shared" si="154"/>
        <v>1762433.4786638741</v>
      </c>
      <c r="D551" s="1">
        <f t="shared" si="155"/>
        <v>1.2151580413598455</v>
      </c>
      <c r="E551" s="1">
        <f t="shared" si="156"/>
        <v>0.63328648127529064</v>
      </c>
      <c r="F551" s="1">
        <f t="shared" si="157"/>
        <v>0.72977910819451985</v>
      </c>
      <c r="G551" s="1">
        <f t="shared" si="158"/>
        <v>5.066096161396251</v>
      </c>
      <c r="H551" s="1">
        <f t="shared" si="159"/>
        <v>12</v>
      </c>
    </row>
    <row r="552" spans="2:8">
      <c r="B552" s="1">
        <v>281</v>
      </c>
      <c r="C552" s="1">
        <f t="shared" si="154"/>
        <v>1765575.0713174636</v>
      </c>
      <c r="D552" s="1">
        <f t="shared" si="155"/>
        <v>1.2152819237813981</v>
      </c>
      <c r="E552" s="1">
        <f t="shared" si="156"/>
        <v>0.63478061408326003</v>
      </c>
      <c r="F552" s="1">
        <f t="shared" si="157"/>
        <v>0.72935277772970397</v>
      </c>
      <c r="G552" s="1">
        <f t="shared" si="158"/>
        <v>5.0627860784094194</v>
      </c>
      <c r="H552" s="1">
        <f t="shared" si="159"/>
        <v>12</v>
      </c>
    </row>
    <row r="553" spans="2:8">
      <c r="B553" s="1">
        <v>281.5</v>
      </c>
      <c r="C553" s="1">
        <f t="shared" si="154"/>
        <v>1768716.6639710534</v>
      </c>
      <c r="D553" s="1">
        <f t="shared" si="155"/>
        <v>1.2154051466699012</v>
      </c>
      <c r="E553" s="1">
        <f t="shared" si="156"/>
        <v>0.63627409865920703</v>
      </c>
      <c r="F553" s="1">
        <f t="shared" si="157"/>
        <v>0.72892679320197384</v>
      </c>
      <c r="G553" s="1">
        <f t="shared" si="158"/>
        <v>5.0594786813213375</v>
      </c>
      <c r="H553" s="1">
        <f t="shared" si="159"/>
        <v>12</v>
      </c>
    </row>
    <row r="554" spans="2:8">
      <c r="B554" s="1">
        <v>282</v>
      </c>
      <c r="C554" s="1">
        <f t="shared" si="154"/>
        <v>1771858.2566246432</v>
      </c>
      <c r="D554" s="1">
        <f t="shared" si="155"/>
        <v>1.2155277146987449</v>
      </c>
      <c r="E554" s="1">
        <f t="shared" si="156"/>
        <v>0.63776693845117405</v>
      </c>
      <c r="F554" s="1">
        <f t="shared" si="157"/>
        <v>0.72850115270802762</v>
      </c>
      <c r="G554" s="1">
        <f t="shared" si="158"/>
        <v>5.0561739553545308</v>
      </c>
      <c r="H554" s="1">
        <f t="shared" si="159"/>
        <v>12</v>
      </c>
    </row>
    <row r="555" spans="2:8">
      <c r="B555" s="1">
        <v>282.5</v>
      </c>
      <c r="C555" s="1">
        <f t="shared" si="154"/>
        <v>1774999.849278233</v>
      </c>
      <c r="D555" s="1">
        <f t="shared" si="155"/>
        <v>1.2156496324999981</v>
      </c>
      <c r="E555" s="1">
        <f t="shared" si="156"/>
        <v>0.63925913688279312</v>
      </c>
      <c r="F555" s="1">
        <f t="shared" si="157"/>
        <v>0.72807585437156397</v>
      </c>
      <c r="G555" s="1">
        <f t="shared" si="158"/>
        <v>5.0528718859411619</v>
      </c>
      <c r="H555" s="1">
        <f t="shared" si="159"/>
        <v>12</v>
      </c>
    </row>
    <row r="556" spans="2:8">
      <c r="B556" s="1">
        <v>283</v>
      </c>
      <c r="C556" s="1">
        <f t="shared" si="154"/>
        <v>1778141.441931823</v>
      </c>
      <c r="D556" s="1">
        <f t="shared" si="155"/>
        <v>1.2157709046648477</v>
      </c>
      <c r="E556" s="1">
        <f t="shared" si="156"/>
        <v>0.64075069735350065</v>
      </c>
      <c r="F556" s="1">
        <f t="shared" si="157"/>
        <v>0.72765089634293156</v>
      </c>
      <c r="G556" s="1">
        <f t="shared" si="158"/>
        <v>5.0495724587203066</v>
      </c>
      <c r="H556" s="1">
        <f t="shared" si="159"/>
        <v>12</v>
      </c>
    </row>
    <row r="557" spans="2:8">
      <c r="B557" s="1">
        <v>283.5</v>
      </c>
      <c r="C557" s="1">
        <f t="shared" si="154"/>
        <v>1781283.0345854126</v>
      </c>
      <c r="D557" s="1">
        <f t="shared" si="155"/>
        <v>1.2158915357440283</v>
      </c>
      <c r="E557" s="1">
        <f t="shared" si="156"/>
        <v>0.642241623238751</v>
      </c>
      <c r="F557" s="1">
        <f t="shared" si="157"/>
        <v>0.72722627679878549</v>
      </c>
      <c r="G557" s="1">
        <f t="shared" si="158"/>
        <v>5.0462756595352873</v>
      </c>
      <c r="H557" s="1">
        <f t="shared" si="159"/>
        <v>12</v>
      </c>
    </row>
    <row r="558" spans="2:8">
      <c r="B558" s="1">
        <v>284</v>
      </c>
      <c r="C558" s="1">
        <f t="shared" si="154"/>
        <v>1784424.6272390026</v>
      </c>
      <c r="D558" s="1">
        <f t="shared" si="155"/>
        <v>1.2160115302482517</v>
      </c>
      <c r="E558" s="1">
        <f t="shared" si="156"/>
        <v>0.6437319178902281</v>
      </c>
      <c r="F558" s="1">
        <f t="shared" si="157"/>
        <v>0.72680199394174483</v>
      </c>
      <c r="G558" s="1">
        <f t="shared" si="158"/>
        <v>5.0429814744310137</v>
      </c>
      <c r="H558" s="1">
        <f t="shared" si="159"/>
        <v>12</v>
      </c>
    </row>
    <row r="559" spans="2:8">
      <c r="B559" s="1">
        <v>284.5</v>
      </c>
      <c r="C559" s="1">
        <f t="shared" si="154"/>
        <v>1787566.2198925922</v>
      </c>
      <c r="D559" s="1">
        <f t="shared" si="155"/>
        <v>1.2161308926486263</v>
      </c>
      <c r="E559" s="1">
        <f t="shared" si="156"/>
        <v>0.64522158463605372</v>
      </c>
      <c r="F559" s="1">
        <f t="shared" si="157"/>
        <v>0.72637804600005851</v>
      </c>
      <c r="G559" s="1">
        <f t="shared" si="158"/>
        <v>5.0396898896513891</v>
      </c>
      <c r="H559" s="1">
        <f t="shared" si="159"/>
        <v>12</v>
      </c>
    </row>
    <row r="560" spans="2:8">
      <c r="B560" s="1">
        <v>285</v>
      </c>
      <c r="C560" s="1">
        <f t="shared" si="154"/>
        <v>1790707.8125461822</v>
      </c>
      <c r="D560" s="1">
        <f t="shared" si="155"/>
        <v>1.2162496273770758</v>
      </c>
      <c r="E560" s="1">
        <f t="shared" si="156"/>
        <v>0.64671062678099456</v>
      </c>
      <c r="F560" s="1">
        <f t="shared" si="157"/>
        <v>0.72595443122727199</v>
      </c>
      <c r="G560" s="1">
        <f t="shared" si="158"/>
        <v>5.036400891636724</v>
      </c>
      <c r="H560" s="1">
        <f t="shared" si="159"/>
        <v>12</v>
      </c>
    </row>
    <row r="561" spans="2:8">
      <c r="B561" s="1">
        <v>285.5</v>
      </c>
      <c r="C561" s="1">
        <f t="shared" si="154"/>
        <v>1793849.4051997717</v>
      </c>
      <c r="D561" s="1">
        <f t="shared" si="155"/>
        <v>1.2163677388267486</v>
      </c>
      <c r="E561" s="1">
        <f t="shared" si="156"/>
        <v>0.64819904760666625</v>
      </c>
      <c r="F561" s="1">
        <f t="shared" si="157"/>
        <v>0.72553114790190198</v>
      </c>
      <c r="G561" s="1">
        <f t="shared" si="158"/>
        <v>5.0331144670212042</v>
      </c>
      <c r="H561" s="1">
        <f t="shared" si="159"/>
        <v>12</v>
      </c>
    </row>
    <row r="562" spans="2:8">
      <c r="B562" s="1">
        <v>286</v>
      </c>
      <c r="C562" s="1">
        <f t="shared" si="154"/>
        <v>1796990.9978533618</v>
      </c>
      <c r="D562" s="1">
        <f t="shared" si="155"/>
        <v>1.2164852313524253</v>
      </c>
      <c r="E562" s="1">
        <f t="shared" si="156"/>
        <v>0.64968685037173668</v>
      </c>
      <c r="F562" s="1">
        <f t="shared" si="157"/>
        <v>0.72510819432711171</v>
      </c>
      <c r="G562" s="1">
        <f t="shared" si="158"/>
        <v>5.0298306026303798</v>
      </c>
      <c r="H562" s="1">
        <f t="shared" si="159"/>
        <v>12</v>
      </c>
    </row>
    <row r="563" spans="2:8">
      <c r="B563" s="1">
        <v>286.5</v>
      </c>
      <c r="C563" s="1">
        <f t="shared" si="154"/>
        <v>1800132.5905069513</v>
      </c>
      <c r="D563" s="1">
        <f t="shared" si="155"/>
        <v>1.2166021092709201</v>
      </c>
      <c r="E563" s="1">
        <f t="shared" si="156"/>
        <v>0.65117403831212473</v>
      </c>
      <c r="F563" s="1">
        <f t="shared" si="157"/>
        <v>0.7246855688303937</v>
      </c>
      <c r="G563" s="1">
        <f t="shared" si="158"/>
        <v>5.0265492854786915</v>
      </c>
      <c r="H563" s="1">
        <f t="shared" si="159"/>
        <v>12</v>
      </c>
    </row>
    <row r="564" spans="2:8">
      <c r="B564" s="1">
        <v>287</v>
      </c>
      <c r="C564" s="1">
        <f t="shared" si="154"/>
        <v>1803274.1831605413</v>
      </c>
      <c r="D564" s="1">
        <f t="shared" si="155"/>
        <v>1.2167183768614769</v>
      </c>
      <c r="E564" s="1">
        <f t="shared" si="156"/>
        <v>0.65266061464120018</v>
      </c>
      <c r="F564" s="1">
        <f t="shared" si="157"/>
        <v>0.72426326976325495</v>
      </c>
      <c r="G564" s="1">
        <f t="shared" si="158"/>
        <v>5.0232705027670352</v>
      </c>
      <c r="H564" s="1">
        <f t="shared" si="159"/>
        <v>12</v>
      </c>
    </row>
    <row r="565" spans="2:8">
      <c r="B565" s="1">
        <v>287.5</v>
      </c>
      <c r="C565" s="1">
        <f t="shared" si="154"/>
        <v>1806415.7758141309</v>
      </c>
      <c r="D565" s="1">
        <f t="shared" si="155"/>
        <v>1.2168340383661609</v>
      </c>
      <c r="E565" s="1">
        <f t="shared" si="156"/>
        <v>0.65414658254997826</v>
      </c>
      <c r="F565" s="1">
        <f t="shared" si="157"/>
        <v>0.72384129550090659</v>
      </c>
      <c r="G565" s="1">
        <f t="shared" si="158"/>
        <v>5.0199942418803465</v>
      </c>
      <c r="H565" s="1">
        <f t="shared" si="159"/>
        <v>12</v>
      </c>
    </row>
    <row r="566" spans="2:8">
      <c r="B566" s="1">
        <v>288</v>
      </c>
      <c r="C566" s="1">
        <f t="shared" si="154"/>
        <v>1809557.3684677209</v>
      </c>
      <c r="D566" s="1">
        <f t="shared" si="155"/>
        <v>1.2169490979902462</v>
      </c>
      <c r="E566" s="1">
        <f t="shared" si="156"/>
        <v>0.65563194520731505</v>
      </c>
      <c r="F566" s="1">
        <f t="shared" si="157"/>
        <v>0.72341964444195739</v>
      </c>
      <c r="G566" s="1">
        <f t="shared" si="158"/>
        <v>5.0167204903852252</v>
      </c>
      <c r="H566" s="1">
        <f t="shared" si="159"/>
        <v>12</v>
      </c>
    </row>
    <row r="567" spans="2:8">
      <c r="B567" s="1">
        <v>288.5</v>
      </c>
      <c r="C567" s="1">
        <f t="shared" si="154"/>
        <v>1812698.9611213107</v>
      </c>
      <c r="D567" s="1">
        <f t="shared" si="155"/>
        <v>1.2170635599025976</v>
      </c>
      <c r="E567" s="1">
        <f t="shared" si="156"/>
        <v>0.6571167057600984</v>
      </c>
      <c r="F567" s="1">
        <f t="shared" si="157"/>
        <v>0.72299831500811251</v>
      </c>
      <c r="G567" s="1">
        <f t="shared" si="158"/>
        <v>5.0134492360275908</v>
      </c>
      <c r="H567" s="1">
        <f t="shared" si="159"/>
        <v>12</v>
      </c>
    </row>
    <row r="568" spans="2:8">
      <c r="B568" s="1">
        <v>289</v>
      </c>
      <c r="C568" s="1">
        <f t="shared" si="154"/>
        <v>1815840.5537749005</v>
      </c>
      <c r="D568" s="1">
        <f t="shared" si="155"/>
        <v>1.2171774282360481</v>
      </c>
      <c r="E568" s="1">
        <f t="shared" si="156"/>
        <v>0.65860086733343803</v>
      </c>
      <c r="F568" s="1">
        <f t="shared" si="157"/>
        <v>0.72257730564387435</v>
      </c>
      <c r="G568" s="1">
        <f t="shared" si="158"/>
        <v>5.0101804667303664</v>
      </c>
      <c r="H568" s="1">
        <f t="shared" si="159"/>
        <v>12</v>
      </c>
    </row>
    <row r="569" spans="2:8">
      <c r="B569" s="1">
        <v>289.5</v>
      </c>
      <c r="C569" s="1">
        <f t="shared" si="154"/>
        <v>1818982.1464284903</v>
      </c>
      <c r="D569" s="1">
        <f t="shared" si="155"/>
        <v>1.2172907070877725</v>
      </c>
      <c r="E569" s="1">
        <f t="shared" si="156"/>
        <v>0.66008443303085496</v>
      </c>
      <c r="F569" s="1">
        <f t="shared" si="157"/>
        <v>0.7221566148162486</v>
      </c>
      <c r="G569" s="1">
        <f t="shared" si="158"/>
        <v>5.0069141705911937</v>
      </c>
      <c r="H569" s="1">
        <f t="shared" si="159"/>
        <v>12</v>
      </c>
    </row>
    <row r="570" spans="2:8">
      <c r="B570" s="1">
        <v>290</v>
      </c>
      <c r="C570" s="1">
        <f t="shared" si="154"/>
        <v>1822123.7390820801</v>
      </c>
      <c r="D570" s="1">
        <f t="shared" si="155"/>
        <v>1.217403400519655</v>
      </c>
      <c r="E570" s="1">
        <f t="shared" si="156"/>
        <v>0.6615674059344655</v>
      </c>
      <c r="F570" s="1">
        <f t="shared" si="157"/>
        <v>0.72173624101445422</v>
      </c>
      <c r="G570" s="1">
        <f t="shared" si="158"/>
        <v>5.0036503358801792</v>
      </c>
      <c r="H570" s="1">
        <f t="shared" si="159"/>
        <v>12</v>
      </c>
    </row>
    <row r="571" spans="2:8">
      <c r="B571" s="1">
        <v>290.5</v>
      </c>
      <c r="C571" s="1">
        <f t="shared" si="154"/>
        <v>1825265.3317356699</v>
      </c>
      <c r="D571" s="1">
        <f t="shared" si="155"/>
        <v>1.2175155125586543</v>
      </c>
      <c r="E571" s="1">
        <f t="shared" si="156"/>
        <v>0.66304978910516754</v>
      </c>
      <c r="F571" s="1">
        <f t="shared" si="157"/>
        <v>0.7213161827496356</v>
      </c>
      <c r="G571" s="1">
        <f t="shared" si="158"/>
        <v>5.0003889510376611</v>
      </c>
      <c r="H571" s="1">
        <f t="shared" si="159"/>
        <v>12</v>
      </c>
    </row>
    <row r="572" spans="2:8">
      <c r="B572" s="1">
        <v>291</v>
      </c>
      <c r="C572" s="1">
        <f t="shared" si="154"/>
        <v>1828406.9243892594</v>
      </c>
      <c r="D572" s="1">
        <f t="shared" si="155"/>
        <v>1.2176270471971633</v>
      </c>
      <c r="E572" s="1">
        <f t="shared" si="156"/>
        <v>0.6645315855828211</v>
      </c>
      <c r="F572" s="1">
        <f t="shared" si="157"/>
        <v>0.72089643855458074</v>
      </c>
      <c r="G572" s="1">
        <f t="shared" si="158"/>
        <v>4.997130004672024</v>
      </c>
      <c r="H572" s="1">
        <f t="shared" si="159"/>
        <v>12</v>
      </c>
    </row>
    <row r="573" spans="2:8">
      <c r="B573" s="1">
        <v>291.5</v>
      </c>
      <c r="C573" s="1">
        <f t="shared" si="154"/>
        <v>1831548.5170428494</v>
      </c>
      <c r="D573" s="1">
        <f t="shared" si="155"/>
        <v>1.2177380083933635</v>
      </c>
      <c r="E573" s="1">
        <f t="shared" si="156"/>
        <v>0.66601279838643013</v>
      </c>
      <c r="F573" s="1">
        <f t="shared" si="157"/>
        <v>0.72047700698344141</v>
      </c>
      <c r="G573" s="1">
        <f t="shared" si="158"/>
        <v>4.9938734855575211</v>
      </c>
      <c r="H573" s="1">
        <f t="shared" si="159"/>
        <v>12</v>
      </c>
    </row>
    <row r="574" spans="2:8">
      <c r="B574" s="1">
        <v>292</v>
      </c>
      <c r="C574" s="1">
        <f t="shared" si="154"/>
        <v>1834690.109696439</v>
      </c>
      <c r="D574" s="1">
        <f t="shared" si="155"/>
        <v>1.2178484000715775</v>
      </c>
      <c r="E574" s="1">
        <f t="shared" si="156"/>
        <v>0.66749343051431997</v>
      </c>
      <c r="F574" s="1">
        <f t="shared" si="157"/>
        <v>0.72005788661145775</v>
      </c>
      <c r="G574" s="1">
        <f t="shared" si="158"/>
        <v>4.9906193826321372</v>
      </c>
      <c r="H574" s="1">
        <f t="shared" si="159"/>
        <v>12</v>
      </c>
    </row>
    <row r="575" spans="2:8">
      <c r="B575" s="1">
        <v>292.5</v>
      </c>
      <c r="C575" s="1">
        <f t="shared" si="154"/>
        <v>1837831.702350029</v>
      </c>
      <c r="D575" s="1">
        <f t="shared" si="155"/>
        <v>1.217958226122615</v>
      </c>
      <c r="E575" s="1">
        <f t="shared" si="156"/>
        <v>0.66897348494431497</v>
      </c>
      <c r="F575" s="1">
        <f t="shared" si="157"/>
        <v>0.71963907603468591</v>
      </c>
      <c r="G575" s="1">
        <f t="shared" si="158"/>
        <v>4.987367684995478</v>
      </c>
      <c r="H575" s="1">
        <f t="shared" si="159"/>
        <v>12</v>
      </c>
    </row>
    <row r="576" spans="2:8">
      <c r="B576" s="1">
        <v>293</v>
      </c>
      <c r="C576" s="1">
        <f t="shared" si="154"/>
        <v>1840973.2950036186</v>
      </c>
      <c r="D576" s="1">
        <f t="shared" si="155"/>
        <v>1.2180674904041164</v>
      </c>
      <c r="E576" s="1">
        <f t="shared" si="156"/>
        <v>0.6704529646339128</v>
      </c>
      <c r="F576" s="1">
        <f t="shared" si="157"/>
        <v>0.71922057386972926</v>
      </c>
      <c r="G576" s="1">
        <f t="shared" si="158"/>
        <v>4.9841183819066801</v>
      </c>
      <c r="H576" s="1">
        <f t="shared" si="159"/>
        <v>12</v>
      </c>
    </row>
    <row r="577" spans="2:8">
      <c r="B577" s="1">
        <v>293.5</v>
      </c>
      <c r="C577" s="1">
        <f t="shared" si="154"/>
        <v>1844114.8876572086</v>
      </c>
      <c r="D577" s="1">
        <f t="shared" si="155"/>
        <v>1.2181761967408906</v>
      </c>
      <c r="E577" s="1">
        <f t="shared" si="156"/>
        <v>0.67193187252045816</v>
      </c>
      <c r="F577" s="1">
        <f t="shared" si="157"/>
        <v>0.71880237875347452</v>
      </c>
      <c r="G577" s="1">
        <f t="shared" si="158"/>
        <v>4.9808714627823605</v>
      </c>
      <c r="H577" s="1">
        <f t="shared" si="159"/>
        <v>12</v>
      </c>
    </row>
    <row r="578" spans="2:8">
      <c r="B578" s="1">
        <v>294</v>
      </c>
      <c r="C578" s="1">
        <f t="shared" si="154"/>
        <v>1847256.4803107984</v>
      </c>
      <c r="D578" s="1">
        <f t="shared" si="155"/>
        <v>1.2182843489252508</v>
      </c>
      <c r="E578" s="1">
        <f t="shared" si="156"/>
        <v>0.6734102115213132</v>
      </c>
      <c r="F578" s="1">
        <f t="shared" si="157"/>
        <v>0.71838448934282872</v>
      </c>
      <c r="G578" s="1">
        <f t="shared" si="158"/>
        <v>4.9776269171945779</v>
      </c>
      <c r="H578" s="1">
        <f t="shared" si="159"/>
        <v>12</v>
      </c>
    </row>
    <row r="579" spans="2:8">
      <c r="B579" s="1">
        <v>294.5</v>
      </c>
      <c r="C579" s="1">
        <f t="shared" si="154"/>
        <v>1850398.0729643882</v>
      </c>
      <c r="D579" s="1">
        <f t="shared" si="155"/>
        <v>1.2183919507173446</v>
      </c>
      <c r="E579" s="1">
        <f t="shared" si="156"/>
        <v>0.67488798453402832</v>
      </c>
      <c r="F579" s="1">
        <f t="shared" si="157"/>
        <v>0.7179669043144612</v>
      </c>
      <c r="G579" s="1">
        <f t="shared" si="158"/>
        <v>4.9743847348688277</v>
      </c>
      <c r="H579" s="1">
        <f t="shared" si="159"/>
        <v>12</v>
      </c>
    </row>
    <row r="580" spans="2:8">
      <c r="B580" s="1">
        <v>295</v>
      </c>
      <c r="C580" s="1">
        <f t="shared" ref="C580:C610" si="160">2*PI()*B580*1000</f>
        <v>1853539.665617978</v>
      </c>
      <c r="D580" s="1">
        <f t="shared" ref="D580:D610" si="161">1+$E$15/$E$14*(1-$C$20^2/C580^2)</f>
        <v>1.218499005845481</v>
      </c>
      <c r="E580" s="1">
        <f t="shared" ref="E580:E610" si="162">$C$21*(C580/$C$20-$C$20/C580)</f>
        <v>0.67636519443650922</v>
      </c>
      <c r="F580" s="1">
        <f t="shared" ref="F580:F610" si="163">(D580^2+E580^2)^0.5/(D580^2+E580^2)</f>
        <v>0.71754962236454911</v>
      </c>
      <c r="G580" s="1">
        <f t="shared" ref="G580:G610" si="164">F580*$C$23/$C$13-$C$3</f>
        <v>4.9711449056820669</v>
      </c>
      <c r="H580" s="1">
        <f t="shared" ref="H580:H610" si="165">$C$2</f>
        <v>12</v>
      </c>
    </row>
    <row r="581" spans="2:8">
      <c r="B581" s="1">
        <v>295.5</v>
      </c>
      <c r="C581" s="1">
        <f t="shared" si="160"/>
        <v>1856681.2582715678</v>
      </c>
      <c r="D581" s="1">
        <f t="shared" si="161"/>
        <v>1.218605518006453</v>
      </c>
      <c r="E581" s="1">
        <f t="shared" si="162"/>
        <v>0.67784184408718362</v>
      </c>
      <c r="F581" s="1">
        <f t="shared" si="163"/>
        <v>0.71713264220852568</v>
      </c>
      <c r="G581" s="1">
        <f t="shared" si="164"/>
        <v>4.9679074196607589</v>
      </c>
      <c r="H581" s="1">
        <f t="shared" si="165"/>
        <v>12</v>
      </c>
    </row>
    <row r="582" spans="2:8">
      <c r="B582" s="1">
        <v>296</v>
      </c>
      <c r="C582" s="1">
        <f t="shared" si="160"/>
        <v>1859822.8509251575</v>
      </c>
      <c r="D582" s="1">
        <f t="shared" si="161"/>
        <v>1.2187114908658576</v>
      </c>
      <c r="E582" s="1">
        <f t="shared" si="162"/>
        <v>0.67931793632516524</v>
      </c>
      <c r="F582" s="1">
        <f t="shared" si="163"/>
        <v>0.71671596258083126</v>
      </c>
      <c r="G582" s="1">
        <f t="shared" si="164"/>
        <v>4.9646722669789396</v>
      </c>
      <c r="H582" s="1">
        <f t="shared" si="165"/>
        <v>12</v>
      </c>
    </row>
    <row r="583" spans="2:8">
      <c r="B583" s="1">
        <v>296.5</v>
      </c>
      <c r="C583" s="1">
        <f t="shared" si="160"/>
        <v>1862964.4435787473</v>
      </c>
      <c r="D583" s="1">
        <f t="shared" si="161"/>
        <v>1.2188169280584102</v>
      </c>
      <c r="E583" s="1">
        <f t="shared" si="162"/>
        <v>0.68079347397041723</v>
      </c>
      <c r="F583" s="1">
        <f t="shared" si="163"/>
        <v>0.71629958223466839</v>
      </c>
      <c r="G583" s="1">
        <f t="shared" si="164"/>
        <v>4.9614394379563169</v>
      </c>
      <c r="H583" s="1">
        <f t="shared" si="165"/>
        <v>12</v>
      </c>
    </row>
    <row r="584" spans="2:8">
      <c r="B584" s="1">
        <v>297</v>
      </c>
      <c r="C584" s="1">
        <f t="shared" si="160"/>
        <v>1866106.0362323371</v>
      </c>
      <c r="D584" s="1">
        <f t="shared" si="161"/>
        <v>1.2189218331882572</v>
      </c>
      <c r="E584" s="1">
        <f t="shared" si="162"/>
        <v>0.68226845982391293</v>
      </c>
      <c r="F584" s="1">
        <f t="shared" si="163"/>
        <v>0.71588349994175959</v>
      </c>
      <c r="G584" s="1">
        <f t="shared" si="164"/>
        <v>4.9582089230563939</v>
      </c>
      <c r="H584" s="1">
        <f t="shared" si="165"/>
        <v>12</v>
      </c>
    </row>
    <row r="585" spans="2:8">
      <c r="B585" s="1">
        <v>297.5</v>
      </c>
      <c r="C585" s="1">
        <f t="shared" si="160"/>
        <v>1869247.6288859269</v>
      </c>
      <c r="D585" s="1">
        <f t="shared" si="161"/>
        <v>1.219026209829283</v>
      </c>
      <c r="E585" s="1">
        <f t="shared" si="162"/>
        <v>0.68374289666779564</v>
      </c>
      <c r="F585" s="1">
        <f t="shared" si="163"/>
        <v>0.71546771449210844</v>
      </c>
      <c r="G585" s="1">
        <f t="shared" si="164"/>
        <v>4.9549807128846046</v>
      </c>
      <c r="H585" s="1">
        <f t="shared" si="165"/>
        <v>12</v>
      </c>
    </row>
    <row r="586" spans="2:8">
      <c r="B586" s="1">
        <v>298</v>
      </c>
      <c r="C586" s="1">
        <f t="shared" si="160"/>
        <v>1872389.2215395167</v>
      </c>
      <c r="D586" s="1">
        <f t="shared" si="161"/>
        <v>1.2191300615254153</v>
      </c>
      <c r="E586" s="1">
        <f t="shared" si="162"/>
        <v>0.6852167872655367</v>
      </c>
      <c r="F586" s="1">
        <f t="shared" si="163"/>
        <v>0.71505222469376351</v>
      </c>
      <c r="G586" s="1">
        <f t="shared" si="164"/>
        <v>4.9517547981864896</v>
      </c>
      <c r="H586" s="1">
        <f t="shared" si="165"/>
        <v>12</v>
      </c>
    </row>
    <row r="587" spans="2:8">
      <c r="B587" s="1">
        <v>298.5</v>
      </c>
      <c r="C587" s="1">
        <f t="shared" si="160"/>
        <v>1875530.8141931065</v>
      </c>
      <c r="D587" s="1">
        <f t="shared" si="161"/>
        <v>1.2192333917909255</v>
      </c>
      <c r="E587" s="1">
        <f t="shared" si="162"/>
        <v>0.68669013436209136</v>
      </c>
      <c r="F587" s="1">
        <f t="shared" si="163"/>
        <v>0.71463702937258522</v>
      </c>
      <c r="G587" s="1">
        <f t="shared" si="164"/>
        <v>4.948531169845884</v>
      </c>
      <c r="H587" s="1">
        <f t="shared" si="165"/>
        <v>12</v>
      </c>
    </row>
    <row r="588" spans="2:8">
      <c r="B588" s="1">
        <v>299</v>
      </c>
      <c r="C588" s="1">
        <f t="shared" si="160"/>
        <v>1878672.4068466963</v>
      </c>
      <c r="D588" s="1">
        <f t="shared" si="161"/>
        <v>1.2193362041107256</v>
      </c>
      <c r="E588" s="1">
        <f t="shared" si="162"/>
        <v>0.68816294068405426</v>
      </c>
      <c r="F588" s="1">
        <f t="shared" si="163"/>
        <v>0.7142221273720164</v>
      </c>
      <c r="G588" s="1">
        <f t="shared" si="164"/>
        <v>4.9453098188831319</v>
      </c>
      <c r="H588" s="1">
        <f t="shared" si="165"/>
        <v>12</v>
      </c>
    </row>
    <row r="589" spans="2:8">
      <c r="B589" s="1">
        <v>299.5</v>
      </c>
      <c r="C589" s="1">
        <f t="shared" si="160"/>
        <v>1881813.9995002861</v>
      </c>
      <c r="D589" s="1">
        <f t="shared" si="161"/>
        <v>1.2194385019406633</v>
      </c>
      <c r="E589" s="1">
        <f t="shared" si="162"/>
        <v>0.68963520893981256</v>
      </c>
      <c r="F589" s="1">
        <f t="shared" si="163"/>
        <v>0.71380751755285432</v>
      </c>
      <c r="G589" s="1">
        <f t="shared" si="164"/>
        <v>4.9420907364533218</v>
      </c>
      <c r="H589" s="1">
        <f t="shared" si="165"/>
        <v>12</v>
      </c>
    </row>
    <row r="590" spans="2:8">
      <c r="B590" s="1">
        <v>300</v>
      </c>
      <c r="C590" s="1">
        <f t="shared" si="160"/>
        <v>1884955.5921538759</v>
      </c>
      <c r="D590" s="1">
        <f t="shared" si="161"/>
        <v>1.2195402887078108</v>
      </c>
      <c r="E590" s="1">
        <f t="shared" si="162"/>
        <v>0.69110694181969712</v>
      </c>
      <c r="F590" s="1">
        <f t="shared" si="163"/>
        <v>0.71339319879302732</v>
      </c>
      <c r="G590" s="1">
        <f t="shared" si="164"/>
        <v>4.9388739138445494</v>
      </c>
      <c r="H590" s="1">
        <f t="shared" si="165"/>
        <v>12</v>
      </c>
    </row>
    <row r="591" spans="2:8">
      <c r="B591" s="1">
        <v>300.5</v>
      </c>
      <c r="C591" s="1">
        <f t="shared" si="160"/>
        <v>1888097.1848074656</v>
      </c>
      <c r="D591" s="1">
        <f t="shared" si="161"/>
        <v>1.2196415678107533</v>
      </c>
      <c r="E591" s="1">
        <f t="shared" si="162"/>
        <v>0.69257814199613321</v>
      </c>
      <c r="F591" s="1">
        <f t="shared" si="163"/>
        <v>0.71297916998737298</v>
      </c>
      <c r="G591" s="1">
        <f t="shared" si="164"/>
        <v>4.9356593424761943</v>
      </c>
      <c r="H591" s="1">
        <f t="shared" si="165"/>
        <v>12</v>
      </c>
    </row>
    <row r="592" spans="2:8">
      <c r="B592" s="1">
        <v>301</v>
      </c>
      <c r="C592" s="1">
        <f t="shared" si="160"/>
        <v>1891238.7774610554</v>
      </c>
      <c r="D592" s="1">
        <f t="shared" si="161"/>
        <v>1.2197423426198715</v>
      </c>
      <c r="E592" s="1">
        <f t="shared" si="162"/>
        <v>0.69404881212378922</v>
      </c>
      <c r="F592" s="1">
        <f t="shared" si="163"/>
        <v>0.7125654300474199</v>
      </c>
      <c r="G592" s="1">
        <f t="shared" si="164"/>
        <v>4.9324470138972298</v>
      </c>
      <c r="H592" s="1">
        <f t="shared" si="165"/>
        <v>12</v>
      </c>
    </row>
    <row r="593" spans="2:8">
      <c r="B593" s="1">
        <v>301.5</v>
      </c>
      <c r="C593" s="1">
        <f t="shared" si="160"/>
        <v>1894380.3701146452</v>
      </c>
      <c r="D593" s="1">
        <f t="shared" si="161"/>
        <v>1.2198426164776228</v>
      </c>
      <c r="E593" s="1">
        <f t="shared" si="162"/>
        <v>0.69551895483972381</v>
      </c>
      <c r="F593" s="1">
        <f t="shared" si="163"/>
        <v>0.71215197790117168</v>
      </c>
      <c r="G593" s="1">
        <f t="shared" si="164"/>
        <v>4.9292369197845423</v>
      </c>
      <c r="H593" s="1">
        <f t="shared" si="165"/>
        <v>12</v>
      </c>
    </row>
    <row r="594" spans="2:8">
      <c r="B594" s="1">
        <v>302</v>
      </c>
      <c r="C594" s="1">
        <f t="shared" si="160"/>
        <v>1897521.962768235</v>
      </c>
      <c r="D594" s="1">
        <f t="shared" si="161"/>
        <v>1.2199423926988178</v>
      </c>
      <c r="E594" s="1">
        <f t="shared" si="162"/>
        <v>0.69698857276353143</v>
      </c>
      <c r="F594" s="1">
        <f t="shared" si="163"/>
        <v>0.71173881249289439</v>
      </c>
      <c r="G594" s="1">
        <f t="shared" si="164"/>
        <v>4.9260290519412795</v>
      </c>
      <c r="H594" s="1">
        <f t="shared" si="165"/>
        <v>12</v>
      </c>
    </row>
    <row r="595" spans="2:8">
      <c r="B595" s="1">
        <v>302.5</v>
      </c>
      <c r="C595" s="1">
        <f t="shared" si="160"/>
        <v>1900663.5554218248</v>
      </c>
      <c r="D595" s="1">
        <f t="shared" si="161"/>
        <v>1.2200416745708953</v>
      </c>
      <c r="E595" s="1">
        <f t="shared" si="162"/>
        <v>0.69845766849748747</v>
      </c>
      <c r="F595" s="1">
        <f t="shared" si="163"/>
        <v>0.71132593278290501</v>
      </c>
      <c r="G595" s="1">
        <f t="shared" si="164"/>
        <v>4.9228234022952151</v>
      </c>
      <c r="H595" s="1">
        <f t="shared" si="165"/>
        <v>12</v>
      </c>
    </row>
    <row r="596" spans="2:8">
      <c r="B596" s="1">
        <v>303</v>
      </c>
      <c r="C596" s="1">
        <f t="shared" si="160"/>
        <v>1903805.1480754146</v>
      </c>
      <c r="D596" s="1">
        <f t="shared" si="161"/>
        <v>1.2201404653541916</v>
      </c>
      <c r="E596" s="1">
        <f t="shared" si="162"/>
        <v>0.69992624462668984</v>
      </c>
      <c r="F596" s="1">
        <f t="shared" si="163"/>
        <v>0.71091333774736554</v>
      </c>
      <c r="G596" s="1">
        <f t="shared" si="164"/>
        <v>4.9196199628971415</v>
      </c>
      <c r="H596" s="1">
        <f t="shared" si="165"/>
        <v>12</v>
      </c>
    </row>
    <row r="597" spans="2:8">
      <c r="B597" s="1">
        <v>303.5</v>
      </c>
      <c r="C597" s="1">
        <f t="shared" si="160"/>
        <v>1906946.7407290044</v>
      </c>
      <c r="D597" s="1">
        <f t="shared" si="161"/>
        <v>1.2202387682822098</v>
      </c>
      <c r="E597" s="1">
        <f t="shared" si="162"/>
        <v>0.70139430371920175</v>
      </c>
      <c r="F597" s="1">
        <f t="shared" si="163"/>
        <v>0.71050102637807611</v>
      </c>
      <c r="G597" s="1">
        <f t="shared" si="164"/>
        <v>4.9164187259192689</v>
      </c>
      <c r="H597" s="1">
        <f t="shared" si="165"/>
        <v>12</v>
      </c>
    </row>
    <row r="598" spans="2:8">
      <c r="B598" s="1">
        <v>304</v>
      </c>
      <c r="C598" s="1">
        <f t="shared" si="160"/>
        <v>1910088.3333825942</v>
      </c>
      <c r="D598" s="1">
        <f t="shared" si="161"/>
        <v>1.2203365865618832</v>
      </c>
      <c r="E598" s="1">
        <f t="shared" si="162"/>
        <v>0.70286184832619103</v>
      </c>
      <c r="F598" s="1">
        <f t="shared" si="163"/>
        <v>0.71008899768227374</v>
      </c>
      <c r="G598" s="1">
        <f t="shared" si="164"/>
        <v>4.9132196836536632</v>
      </c>
      <c r="H598" s="1">
        <f t="shared" si="165"/>
        <v>12</v>
      </c>
    </row>
    <row r="599" spans="2:8">
      <c r="B599" s="1">
        <v>304.5</v>
      </c>
      <c r="C599" s="1">
        <f t="shared" si="160"/>
        <v>1913229.926036184</v>
      </c>
      <c r="D599" s="1">
        <f t="shared" si="161"/>
        <v>1.2204339233738368</v>
      </c>
      <c r="E599" s="1">
        <f t="shared" si="162"/>
        <v>0.70432888098206914</v>
      </c>
      <c r="F599" s="1">
        <f t="shared" si="163"/>
        <v>0.70967725068243226</v>
      </c>
      <c r="G599" s="1">
        <f t="shared" si="164"/>
        <v>4.9100228285106864</v>
      </c>
      <c r="H599" s="1">
        <f t="shared" si="165"/>
        <v>12</v>
      </c>
    </row>
    <row r="600" spans="2:8">
      <c r="B600" s="1">
        <v>305</v>
      </c>
      <c r="C600" s="1">
        <f t="shared" si="160"/>
        <v>1916371.518689774</v>
      </c>
      <c r="D600" s="1">
        <f t="shared" si="161"/>
        <v>1.220530781872647</v>
      </c>
      <c r="E600" s="1">
        <f t="shared" si="162"/>
        <v>0.70579540420462861</v>
      </c>
      <c r="F600" s="1">
        <f t="shared" si="163"/>
        <v>0.70926578441606392</v>
      </c>
      <c r="G600" s="1">
        <f t="shared" si="164"/>
        <v>4.9068281530174653</v>
      </c>
      <c r="H600" s="1">
        <f t="shared" si="165"/>
        <v>12</v>
      </c>
    </row>
    <row r="601" spans="2:8">
      <c r="B601" s="1">
        <v>305.5</v>
      </c>
      <c r="C601" s="1">
        <f t="shared" si="160"/>
        <v>1919513.1113433635</v>
      </c>
      <c r="D601" s="1">
        <f t="shared" si="161"/>
        <v>1.2206271651870961</v>
      </c>
      <c r="E601" s="1">
        <f t="shared" si="162"/>
        <v>0.70726142049517815</v>
      </c>
      <c r="F601" s="1">
        <f t="shared" si="163"/>
        <v>0.70885459793552585</v>
      </c>
      <c r="G601" s="1">
        <f t="shared" si="164"/>
        <v>4.9036356498163816</v>
      </c>
      <c r="H601" s="1">
        <f t="shared" si="165"/>
        <v>12</v>
      </c>
    </row>
    <row r="602" spans="2:8">
      <c r="B602" s="1">
        <v>306</v>
      </c>
      <c r="C602" s="1">
        <f t="shared" si="160"/>
        <v>1922654.7039969536</v>
      </c>
      <c r="D602" s="1">
        <f t="shared" si="161"/>
        <v>1.2207230764204258</v>
      </c>
      <c r="E602" s="1">
        <f t="shared" si="162"/>
        <v>0.70872693233867934</v>
      </c>
      <c r="F602" s="1">
        <f t="shared" si="163"/>
        <v>0.70844369030782606</v>
      </c>
      <c r="G602" s="1">
        <f t="shared" si="164"/>
        <v>4.90044531166357</v>
      </c>
      <c r="H602" s="1">
        <f t="shared" si="165"/>
        <v>12</v>
      </c>
    </row>
    <row r="603" spans="2:8">
      <c r="B603" s="1">
        <v>306.5</v>
      </c>
      <c r="C603" s="1">
        <f t="shared" si="160"/>
        <v>1925796.2966505431</v>
      </c>
      <c r="D603" s="1">
        <f t="shared" si="161"/>
        <v>1.2208185186505858</v>
      </c>
      <c r="E603" s="1">
        <f t="shared" si="162"/>
        <v>0.71019194220387727</v>
      </c>
      <c r="F603" s="1">
        <f t="shared" si="163"/>
        <v>0.70803306061443483</v>
      </c>
      <c r="G603" s="1">
        <f t="shared" si="164"/>
        <v>4.8972571314274491</v>
      </c>
      <c r="H603" s="1">
        <f t="shared" si="165"/>
        <v>12</v>
      </c>
    </row>
    <row r="604" spans="2:8">
      <c r="B604" s="1">
        <v>307</v>
      </c>
      <c r="C604" s="1">
        <f t="shared" si="160"/>
        <v>1928937.8893041331</v>
      </c>
      <c r="D604" s="1">
        <f t="shared" si="161"/>
        <v>1.2209134949304818</v>
      </c>
      <c r="E604" s="1">
        <f t="shared" si="162"/>
        <v>0.71165645254343513</v>
      </c>
      <c r="F604" s="1">
        <f t="shared" si="163"/>
        <v>0.70762270795109616</v>
      </c>
      <c r="G604" s="1">
        <f t="shared" si="164"/>
        <v>4.8940711020872643</v>
      </c>
      <c r="H604" s="1">
        <f t="shared" si="165"/>
        <v>12</v>
      </c>
    </row>
    <row r="605" spans="2:8">
      <c r="B605" s="1">
        <v>307.5</v>
      </c>
      <c r="C605" s="1">
        <f t="shared" si="160"/>
        <v>1932079.4819577227</v>
      </c>
      <c r="D605" s="1">
        <f t="shared" si="161"/>
        <v>1.2210080082882198</v>
      </c>
      <c r="E605" s="1">
        <f t="shared" si="162"/>
        <v>0.71312046579406296</v>
      </c>
      <c r="F605" s="1">
        <f t="shared" si="163"/>
        <v>0.70721263142764201</v>
      </c>
      <c r="G605" s="1">
        <f t="shared" si="164"/>
        <v>4.8908872167316382</v>
      </c>
      <c r="H605" s="1">
        <f t="shared" si="165"/>
        <v>12</v>
      </c>
    </row>
    <row r="606" spans="2:8">
      <c r="B606" s="1">
        <v>308</v>
      </c>
      <c r="C606" s="1">
        <f t="shared" si="160"/>
        <v>1935221.0746113125</v>
      </c>
      <c r="D606" s="1">
        <f t="shared" si="161"/>
        <v>1.2211020617273463</v>
      </c>
      <c r="E606" s="1">
        <f t="shared" si="162"/>
        <v>0.71458398437664861</v>
      </c>
      <c r="F606" s="1">
        <f t="shared" si="163"/>
        <v>0.70680283016781031</v>
      </c>
      <c r="G606" s="1">
        <f t="shared" si="164"/>
        <v>4.8877054685571633</v>
      </c>
      <c r="H606" s="1">
        <f t="shared" si="165"/>
        <v>12</v>
      </c>
    </row>
    <row r="607" spans="2:8">
      <c r="B607" s="1">
        <v>308.5</v>
      </c>
      <c r="C607" s="1">
        <f t="shared" si="160"/>
        <v>1938362.6672649023</v>
      </c>
      <c r="D607" s="1">
        <f t="shared" si="161"/>
        <v>1.221195658227088</v>
      </c>
      <c r="E607" s="1">
        <f t="shared" si="162"/>
        <v>0.71604701069638532</v>
      </c>
      <c r="F607" s="1">
        <f t="shared" si="163"/>
        <v>0.70639330330906325</v>
      </c>
      <c r="G607" s="1">
        <f t="shared" si="164"/>
        <v>4.8845258508669893</v>
      </c>
      <c r="H607" s="1">
        <f t="shared" si="165"/>
        <v>12</v>
      </c>
    </row>
    <row r="608" spans="2:8">
      <c r="B608" s="1">
        <v>309</v>
      </c>
      <c r="C608" s="1">
        <f t="shared" si="160"/>
        <v>1941504.2599184921</v>
      </c>
      <c r="D608" s="1">
        <f t="shared" si="161"/>
        <v>1.2212888007425873</v>
      </c>
      <c r="E608" s="1">
        <f t="shared" si="162"/>
        <v>0.71750954714289839</v>
      </c>
      <c r="F608" s="1">
        <f t="shared" si="163"/>
        <v>0.70598405000240927</v>
      </c>
      <c r="G608" s="1">
        <f t="shared" si="164"/>
        <v>4.8813483570694371</v>
      </c>
      <c r="H608" s="1">
        <f t="shared" si="165"/>
        <v>12</v>
      </c>
    </row>
    <row r="609" spans="2:8">
      <c r="B609" s="1">
        <v>309.5</v>
      </c>
      <c r="C609" s="1">
        <f t="shared" si="160"/>
        <v>1944645.8525720821</v>
      </c>
      <c r="D609" s="1">
        <f t="shared" si="161"/>
        <v>1.2213814922051356</v>
      </c>
      <c r="E609" s="1">
        <f t="shared" si="162"/>
        <v>0.71897159609037153</v>
      </c>
      <c r="F609" s="1">
        <f t="shared" si="163"/>
        <v>0.70557506941222659</v>
      </c>
      <c r="G609" s="1">
        <f t="shared" si="164"/>
        <v>4.878172980676637</v>
      </c>
      <c r="H609" s="1">
        <f t="shared" si="165"/>
        <v>12</v>
      </c>
    </row>
    <row r="610" spans="2:8">
      <c r="B610" s="1">
        <v>310</v>
      </c>
      <c r="C610" s="1">
        <f t="shared" si="160"/>
        <v>1947787.4452256716</v>
      </c>
      <c r="D610" s="1">
        <f t="shared" si="161"/>
        <v>1.2214737355224035</v>
      </c>
      <c r="E610" s="1">
        <f t="shared" si="162"/>
        <v>0.72043315989767087</v>
      </c>
      <c r="F610" s="1">
        <f t="shared" si="163"/>
        <v>0.7051663607160894</v>
      </c>
      <c r="G610" s="1">
        <f t="shared" si="164"/>
        <v>4.8749997153031721</v>
      </c>
      <c r="H610" s="1">
        <f t="shared" si="165"/>
        <v>12</v>
      </c>
    </row>
    <row r="611" spans="2:8">
      <c r="B611" s="1">
        <v>310.5</v>
      </c>
      <c r="C611" s="1">
        <f t="shared" ref="C611" si="166">2*PI()*B611*1000</f>
        <v>1950929.0378792617</v>
      </c>
      <c r="D611" s="1">
        <f t="shared" ref="D611" si="167">1+$E$15/$E$14*(1-$C$20^2/C611^2)</f>
        <v>1.2215655335786701</v>
      </c>
      <c r="E611" s="1">
        <f t="shared" ref="E611" si="168">$C$21*(C611/$C$20-$C$20/C611)</f>
        <v>0.72189424090846899</v>
      </c>
      <c r="F611" s="1">
        <f t="shared" ref="F611" si="169">(D611^2+E611^2)^0.5/(D611^2+E611^2)</f>
        <v>0.70475792310459506</v>
      </c>
      <c r="G611" s="1">
        <f t="shared" ref="G611" si="170">F611*$C$23/$C$13-$C$3</f>
        <v>4.8718285546647371</v>
      </c>
      <c r="H611" s="1">
        <f t="shared" ref="H611" si="171">$C$2</f>
        <v>12</v>
      </c>
    </row>
    <row r="612" spans="2:8">
      <c r="B612" s="1">
        <v>311</v>
      </c>
      <c r="C612" s="1">
        <f t="shared" ref="C612:C643" si="172">2*PI()*B612*1000</f>
        <v>1954070.6305328512</v>
      </c>
      <c r="D612" s="1">
        <f t="shared" ref="D612:D643" si="173">1+$E$15/$E$14*(1-$C$20^2/C612^2)</f>
        <v>1.221656889235047</v>
      </c>
      <c r="E612" s="1">
        <f t="shared" ref="E612:E643" si="174">$C$21*(C612/$C$20-$C$20/C612)</f>
        <v>0.72335484145136597</v>
      </c>
      <c r="F612" s="1">
        <f t="shared" ref="F612:F643" si="175">(D612^2+E612^2)^0.5/(D612^2+E612^2)</f>
        <v>0.7043497557811953</v>
      </c>
      <c r="G612" s="1">
        <f t="shared" ref="G612:G643" si="176">F612*$C$23/$C$13-$C$3</f>
        <v>4.8686594925768345</v>
      </c>
      <c r="H612" s="1">
        <f t="shared" ref="H612:H643" si="177">$C$2</f>
        <v>12</v>
      </c>
    </row>
    <row r="613" spans="2:8">
      <c r="B613" s="1">
        <v>311.5</v>
      </c>
      <c r="C613" s="1">
        <f t="shared" si="172"/>
        <v>1957212.2231864412</v>
      </c>
      <c r="D613" s="1">
        <f t="shared" si="173"/>
        <v>1.2217478053297022</v>
      </c>
      <c r="E613" s="1">
        <f t="shared" si="174"/>
        <v>0.72481496384001198</v>
      </c>
      <c r="F613" s="1">
        <f t="shared" si="175"/>
        <v>0.70394185796202802</v>
      </c>
      <c r="G613" s="1">
        <f t="shared" si="176"/>
        <v>4.8654925229534598</v>
      </c>
      <c r="H613" s="1">
        <f t="shared" si="177"/>
        <v>12</v>
      </c>
    </row>
    <row r="614" spans="2:8">
      <c r="B614" s="1">
        <v>312</v>
      </c>
      <c r="C614" s="1">
        <f t="shared" si="172"/>
        <v>1960353.8158400308</v>
      </c>
      <c r="D614" s="1">
        <f t="shared" si="173"/>
        <v>1.2218382846780795</v>
      </c>
      <c r="E614" s="1">
        <f t="shared" si="174"/>
        <v>0.72627461037322516</v>
      </c>
      <c r="F614" s="1">
        <f t="shared" si="175"/>
        <v>0.70353422887575157</v>
      </c>
      <c r="G614" s="1">
        <f t="shared" si="176"/>
        <v>4.8623276398058195</v>
      </c>
      <c r="H614" s="1">
        <f t="shared" si="177"/>
        <v>12</v>
      </c>
    </row>
    <row r="615" spans="2:8">
      <c r="B615" s="1">
        <v>312.5</v>
      </c>
      <c r="C615" s="1">
        <f t="shared" si="172"/>
        <v>1963495.4084936208</v>
      </c>
      <c r="D615" s="1">
        <f t="shared" si="173"/>
        <v>1.2219283300731185</v>
      </c>
      <c r="E615" s="1">
        <f t="shared" si="174"/>
        <v>0.72773378333511185</v>
      </c>
      <c r="F615" s="1">
        <f t="shared" si="175"/>
        <v>0.70312686776338118</v>
      </c>
      <c r="G615" s="1">
        <f t="shared" si="176"/>
        <v>4.8591648372410621</v>
      </c>
      <c r="H615" s="1">
        <f t="shared" si="177"/>
        <v>12</v>
      </c>
    </row>
    <row r="616" spans="2:8">
      <c r="B616" s="1">
        <v>313</v>
      </c>
      <c r="C616" s="1">
        <f t="shared" si="172"/>
        <v>1966637.0011472104</v>
      </c>
      <c r="D616" s="1">
        <f t="shared" si="173"/>
        <v>1.2220179442854677</v>
      </c>
      <c r="E616" s="1">
        <f t="shared" si="174"/>
        <v>0.72919248499518297</v>
      </c>
      <c r="F616" s="1">
        <f t="shared" si="175"/>
        <v>0.70271977387812801</v>
      </c>
      <c r="G616" s="1">
        <f t="shared" si="176"/>
        <v>4.8560041094610256</v>
      </c>
      <c r="H616" s="1">
        <f t="shared" si="177"/>
        <v>12</v>
      </c>
    </row>
    <row r="617" spans="2:8">
      <c r="B617" s="1">
        <v>313.5</v>
      </c>
      <c r="C617" s="1">
        <f t="shared" si="172"/>
        <v>1969778.5938008004</v>
      </c>
      <c r="D617" s="1">
        <f t="shared" si="173"/>
        <v>1.222107130063699</v>
      </c>
      <c r="E617" s="1">
        <f t="shared" si="174"/>
        <v>0.73065071760847122</v>
      </c>
      <c r="F617" s="1">
        <f t="shared" si="175"/>
        <v>0.70231294648523857</v>
      </c>
      <c r="G617" s="1">
        <f t="shared" si="176"/>
        <v>4.8528454507609915</v>
      </c>
      <c r="H617" s="1">
        <f t="shared" si="177"/>
        <v>12</v>
      </c>
    </row>
    <row r="618" spans="2:8">
      <c r="B618" s="1">
        <v>314</v>
      </c>
      <c r="C618" s="1">
        <f t="shared" si="172"/>
        <v>1972920.1864543899</v>
      </c>
      <c r="D618" s="1">
        <f t="shared" si="173"/>
        <v>1.2221958901345185</v>
      </c>
      <c r="E618" s="1">
        <f t="shared" si="174"/>
        <v>0.73210848341564583</v>
      </c>
      <c r="F618" s="1">
        <f t="shared" si="175"/>
        <v>0.70190638486183787</v>
      </c>
      <c r="G618" s="1">
        <f t="shared" si="176"/>
        <v>4.849688855528469</v>
      </c>
      <c r="H618" s="1">
        <f t="shared" si="177"/>
        <v>12</v>
      </c>
    </row>
    <row r="619" spans="2:8">
      <c r="B619" s="1">
        <v>314.5</v>
      </c>
      <c r="C619" s="1">
        <f t="shared" si="172"/>
        <v>1976061.77910798</v>
      </c>
      <c r="D619" s="1">
        <f t="shared" si="173"/>
        <v>1.2222842272029744</v>
      </c>
      <c r="E619" s="1">
        <f t="shared" si="174"/>
        <v>0.73356578464312727</v>
      </c>
      <c r="F619" s="1">
        <f t="shared" si="175"/>
        <v>0.70150008829677346</v>
      </c>
      <c r="G619" s="1">
        <f t="shared" si="176"/>
        <v>4.8465343182419804</v>
      </c>
      <c r="H619" s="1">
        <f t="shared" si="177"/>
        <v>12</v>
      </c>
    </row>
    <row r="620" spans="2:8">
      <c r="B620" s="1">
        <v>315</v>
      </c>
      <c r="C620" s="1">
        <f t="shared" si="172"/>
        <v>1979203.3717615698</v>
      </c>
      <c r="D620" s="1">
        <f t="shared" si="173"/>
        <v>1.2223721439526629</v>
      </c>
      <c r="E620" s="1">
        <f t="shared" si="174"/>
        <v>0.73502262350319969</v>
      </c>
      <c r="F620" s="1">
        <f t="shared" si="175"/>
        <v>0.70109405609046216</v>
      </c>
      <c r="G620" s="1">
        <f t="shared" si="176"/>
        <v>4.8433818334698744</v>
      </c>
      <c r="H620" s="1">
        <f t="shared" si="177"/>
        <v>12</v>
      </c>
    </row>
    <row r="621" spans="2:8">
      <c r="B621" s="1">
        <v>315.5</v>
      </c>
      <c r="C621" s="1">
        <f t="shared" si="172"/>
        <v>1982344.9644151595</v>
      </c>
      <c r="D621" s="1">
        <f t="shared" si="173"/>
        <v>1.2224596430459336</v>
      </c>
      <c r="E621" s="1">
        <f t="shared" si="174"/>
        <v>0.73647900219412332</v>
      </c>
      <c r="F621" s="1">
        <f t="shared" si="175"/>
        <v>0.700688287554737</v>
      </c>
      <c r="G621" s="1">
        <f t="shared" si="176"/>
        <v>4.8402313958691394</v>
      </c>
      <c r="H621" s="1">
        <f t="shared" si="177"/>
        <v>12</v>
      </c>
    </row>
    <row r="622" spans="2:8">
      <c r="B622" s="1">
        <v>316</v>
      </c>
      <c r="C622" s="1">
        <f t="shared" si="172"/>
        <v>1985486.5570687493</v>
      </c>
      <c r="D622" s="1">
        <f t="shared" si="173"/>
        <v>1.2225467271240884</v>
      </c>
      <c r="E622" s="1">
        <f t="shared" si="174"/>
        <v>0.73793492290024543</v>
      </c>
      <c r="F622" s="1">
        <f t="shared" si="175"/>
        <v>0.700282782012699</v>
      </c>
      <c r="G622" s="1">
        <f t="shared" si="176"/>
        <v>4.8370830001842435</v>
      </c>
      <c r="H622" s="1">
        <f t="shared" si="177"/>
        <v>12</v>
      </c>
    </row>
    <row r="623" spans="2:8">
      <c r="B623" s="1">
        <v>316.5</v>
      </c>
      <c r="C623" s="1">
        <f t="shared" si="172"/>
        <v>1988628.1497223391</v>
      </c>
      <c r="D623" s="1">
        <f t="shared" si="173"/>
        <v>1.2226333988075837</v>
      </c>
      <c r="E623" s="1">
        <f t="shared" si="174"/>
        <v>0.73939038779210997</v>
      </c>
      <c r="F623" s="1">
        <f t="shared" si="175"/>
        <v>0.69987753879856729</v>
      </c>
      <c r="G623" s="1">
        <f t="shared" si="176"/>
        <v>4.8339366412459839</v>
      </c>
      <c r="H623" s="1">
        <f t="shared" si="177"/>
        <v>12</v>
      </c>
    </row>
    <row r="624" spans="2:8">
      <c r="B624" s="1">
        <v>317</v>
      </c>
      <c r="C624" s="1">
        <f t="shared" si="172"/>
        <v>1991769.7423759289</v>
      </c>
      <c r="D624" s="1">
        <f t="shared" si="173"/>
        <v>1.2227196606962254</v>
      </c>
      <c r="E624" s="1">
        <f t="shared" si="174"/>
        <v>0.74084539902656699</v>
      </c>
      <c r="F624" s="1">
        <f t="shared" si="175"/>
        <v>0.69947255725753388</v>
      </c>
      <c r="G624" s="1">
        <f t="shared" si="176"/>
        <v>4.8307923139703464</v>
      </c>
      <c r="H624" s="1">
        <f t="shared" si="177"/>
        <v>12</v>
      </c>
    </row>
    <row r="625" spans="2:8">
      <c r="B625" s="1">
        <v>317.5</v>
      </c>
      <c r="C625" s="1">
        <f t="shared" si="172"/>
        <v>1994911.3350295185</v>
      </c>
      <c r="D625" s="1">
        <f t="shared" si="173"/>
        <v>1.2228055153693642</v>
      </c>
      <c r="E625" s="1">
        <f t="shared" si="174"/>
        <v>0.74229995874687937</v>
      </c>
      <c r="F625" s="1">
        <f t="shared" si="175"/>
        <v>0.69906783674561945</v>
      </c>
      <c r="G625" s="1">
        <f t="shared" si="176"/>
        <v>4.8276500133573981</v>
      </c>
      <c r="H625" s="1">
        <f t="shared" si="177"/>
        <v>12</v>
      </c>
    </row>
    <row r="626" spans="2:8">
      <c r="B626" s="1">
        <v>318</v>
      </c>
      <c r="C626" s="1">
        <f t="shared" si="172"/>
        <v>1998052.9276831085</v>
      </c>
      <c r="D626" s="1">
        <f t="shared" si="173"/>
        <v>1.2228909653860902</v>
      </c>
      <c r="E626" s="1">
        <f t="shared" si="174"/>
        <v>0.74375406908283159</v>
      </c>
      <c r="F626" s="1">
        <f t="shared" si="175"/>
        <v>0.69866337662952882</v>
      </c>
      <c r="G626" s="1">
        <f t="shared" si="176"/>
        <v>4.824509734490154</v>
      </c>
      <c r="H626" s="1">
        <f t="shared" si="177"/>
        <v>12</v>
      </c>
    </row>
    <row r="627" spans="2:8">
      <c r="B627" s="1">
        <v>318.5</v>
      </c>
      <c r="C627" s="1">
        <f t="shared" si="172"/>
        <v>2001194.520336698</v>
      </c>
      <c r="D627" s="1">
        <f t="shared" si="173"/>
        <v>1.2229760132854208</v>
      </c>
      <c r="E627" s="1">
        <f t="shared" si="174"/>
        <v>0.74520773215083269</v>
      </c>
      <c r="F627" s="1">
        <f t="shared" si="175"/>
        <v>0.69825917628651202</v>
      </c>
      <c r="G627" s="1">
        <f t="shared" si="176"/>
        <v>4.8213714725335075</v>
      </c>
      <c r="H627" s="1">
        <f t="shared" si="177"/>
        <v>12</v>
      </c>
    </row>
    <row r="628" spans="2:8">
      <c r="B628" s="1">
        <v>319</v>
      </c>
      <c r="C628" s="1">
        <f t="shared" si="172"/>
        <v>2004336.1129902881</v>
      </c>
      <c r="D628" s="1">
        <f t="shared" si="173"/>
        <v>1.2230606615864916</v>
      </c>
      <c r="E628" s="1">
        <f t="shared" si="174"/>
        <v>0.74666095005402411</v>
      </c>
      <c r="F628" s="1">
        <f t="shared" si="175"/>
        <v>0.69785523510422354</v>
      </c>
      <c r="G628" s="1">
        <f t="shared" si="176"/>
        <v>4.8182352227331302</v>
      </c>
      <c r="H628" s="1">
        <f t="shared" si="177"/>
        <v>12</v>
      </c>
    </row>
    <row r="629" spans="2:8">
      <c r="B629" s="1">
        <v>319.5</v>
      </c>
      <c r="C629" s="1">
        <f t="shared" si="172"/>
        <v>2007477.7056438776</v>
      </c>
      <c r="D629" s="1">
        <f t="shared" si="173"/>
        <v>1.2231449127887419</v>
      </c>
      <c r="E629" s="1">
        <f t="shared" si="174"/>
        <v>0.74811372488238115</v>
      </c>
      <c r="F629" s="1">
        <f t="shared" si="175"/>
        <v>0.69745155248058577</v>
      </c>
      <c r="G629" s="1">
        <f t="shared" si="176"/>
        <v>4.8151009804144165</v>
      </c>
      <c r="H629" s="1">
        <f t="shared" si="177"/>
        <v>12</v>
      </c>
    </row>
    <row r="630" spans="2:8">
      <c r="B630" s="1">
        <v>320</v>
      </c>
      <c r="C630" s="1">
        <f t="shared" si="172"/>
        <v>2010619.2982974676</v>
      </c>
      <c r="D630" s="1">
        <f t="shared" si="173"/>
        <v>1.2232287693720996</v>
      </c>
      <c r="E630" s="1">
        <f t="shared" si="174"/>
        <v>0.74956605871281723</v>
      </c>
      <c r="F630" s="1">
        <f t="shared" si="175"/>
        <v>0.69704812782365222</v>
      </c>
      <c r="G630" s="1">
        <f t="shared" si="176"/>
        <v>4.8119687409814205</v>
      </c>
      <c r="H630" s="1">
        <f t="shared" si="177"/>
        <v>12</v>
      </c>
    </row>
    <row r="631" spans="2:8">
      <c r="B631" s="1">
        <v>320.5</v>
      </c>
      <c r="C631" s="1">
        <f t="shared" si="172"/>
        <v>2013760.8909510574</v>
      </c>
      <c r="D631" s="1">
        <f t="shared" si="173"/>
        <v>1.2233122337971625</v>
      </c>
      <c r="E631" s="1">
        <f t="shared" si="174"/>
        <v>0.75101795360928514</v>
      </c>
      <c r="F631" s="1">
        <f t="shared" si="175"/>
        <v>0.69664496055147396</v>
      </c>
      <c r="G631" s="1">
        <f t="shared" si="176"/>
        <v>4.8088384999158178</v>
      </c>
      <c r="H631" s="1">
        <f t="shared" si="177"/>
        <v>12</v>
      </c>
    </row>
    <row r="632" spans="2:8">
      <c r="B632" s="1">
        <v>321</v>
      </c>
      <c r="C632" s="1">
        <f t="shared" si="172"/>
        <v>2016902.4836046472</v>
      </c>
      <c r="D632" s="1">
        <f t="shared" si="173"/>
        <v>1.2233953085053813</v>
      </c>
      <c r="E632" s="1">
        <f t="shared" si="174"/>
        <v>0.75246941162287806</v>
      </c>
      <c r="F632" s="1">
        <f t="shared" si="175"/>
        <v>0.69624205009196649</v>
      </c>
      <c r="G632" s="1">
        <f t="shared" si="176"/>
        <v>4.8057102527758708</v>
      </c>
      <c r="H632" s="1">
        <f t="shared" si="177"/>
        <v>12</v>
      </c>
    </row>
    <row r="633" spans="2:8">
      <c r="B633" s="1">
        <v>321.5</v>
      </c>
      <c r="C633" s="1">
        <f t="shared" si="172"/>
        <v>2020044.076258237</v>
      </c>
      <c r="D633" s="1">
        <f t="shared" si="173"/>
        <v>1.2234779959192355</v>
      </c>
      <c r="E633" s="1">
        <f t="shared" si="174"/>
        <v>0.75392043479193005</v>
      </c>
      <c r="F633" s="1">
        <f t="shared" si="175"/>
        <v>0.69583939588277932</v>
      </c>
      <c r="G633" s="1">
        <f t="shared" si="176"/>
        <v>4.8025839951954232</v>
      </c>
      <c r="H633" s="1">
        <f t="shared" si="177"/>
        <v>12</v>
      </c>
    </row>
    <row r="634" spans="2:8">
      <c r="B634" s="1">
        <v>322</v>
      </c>
      <c r="C634" s="1">
        <f t="shared" si="172"/>
        <v>2023185.6689118268</v>
      </c>
      <c r="D634" s="1">
        <f t="shared" si="173"/>
        <v>1.2235602984424114</v>
      </c>
      <c r="E634" s="1">
        <f t="shared" si="174"/>
        <v>0.75537102514211429</v>
      </c>
      <c r="F634" s="1">
        <f t="shared" si="175"/>
        <v>0.69543699737116593</v>
      </c>
      <c r="G634" s="1">
        <f t="shared" si="176"/>
        <v>4.7994597228828813</v>
      </c>
      <c r="H634" s="1">
        <f t="shared" si="177"/>
        <v>12</v>
      </c>
    </row>
    <row r="635" spans="2:8">
      <c r="B635" s="1">
        <v>322.5</v>
      </c>
      <c r="C635" s="1">
        <f t="shared" si="172"/>
        <v>2026327.2615654166</v>
      </c>
      <c r="D635" s="1">
        <f t="shared" si="173"/>
        <v>1.2236422184599771</v>
      </c>
      <c r="E635" s="1">
        <f t="shared" si="174"/>
        <v>0.75682118468654169</v>
      </c>
      <c r="F635" s="1">
        <f t="shared" si="175"/>
        <v>0.69503485401385612</v>
      </c>
      <c r="G635" s="1">
        <f t="shared" si="176"/>
        <v>4.7963374316202261</v>
      </c>
      <c r="H635" s="1">
        <f t="shared" si="177"/>
        <v>12</v>
      </c>
    </row>
    <row r="636" spans="2:8">
      <c r="B636" s="1">
        <v>323</v>
      </c>
      <c r="C636" s="1">
        <f t="shared" si="172"/>
        <v>2029468.8542190064</v>
      </c>
      <c r="D636" s="1">
        <f t="shared" si="173"/>
        <v>1.2237237583385538</v>
      </c>
      <c r="E636" s="1">
        <f t="shared" si="174"/>
        <v>0.75827091542585834</v>
      </c>
      <c r="F636" s="1">
        <f t="shared" si="175"/>
        <v>0.69463296527693075</v>
      </c>
      <c r="G636" s="1">
        <f t="shared" si="176"/>
        <v>4.7932171172620421</v>
      </c>
      <c r="H636" s="1">
        <f t="shared" si="177"/>
        <v>12</v>
      </c>
    </row>
    <row r="637" spans="2:8">
      <c r="B637" s="1">
        <v>323.5</v>
      </c>
      <c r="C637" s="1">
        <f t="shared" si="172"/>
        <v>2032610.4468725962</v>
      </c>
      <c r="D637" s="1">
        <f t="shared" si="173"/>
        <v>1.2238049204264885</v>
      </c>
      <c r="E637" s="1">
        <f t="shared" si="174"/>
        <v>0.75972021934834133</v>
      </c>
      <c r="F637" s="1">
        <f t="shared" si="175"/>
        <v>0.69423133063569498</v>
      </c>
      <c r="G637" s="1">
        <f t="shared" si="176"/>
        <v>4.7900987757345366</v>
      </c>
      <c r="H637" s="1">
        <f t="shared" si="177"/>
        <v>12</v>
      </c>
    </row>
    <row r="638" spans="2:8">
      <c r="B638" s="1">
        <v>324</v>
      </c>
      <c r="C638" s="1">
        <f t="shared" si="172"/>
        <v>2035752.039526186</v>
      </c>
      <c r="D638" s="1">
        <f t="shared" si="173"/>
        <v>1.2238857070540217</v>
      </c>
      <c r="E638" s="1">
        <f t="shared" si="174"/>
        <v>0.76116909842999458</v>
      </c>
      <c r="F638" s="1">
        <f t="shared" si="175"/>
        <v>0.69382994957455701</v>
      </c>
      <c r="G638" s="1">
        <f t="shared" si="176"/>
        <v>4.7869824030345862</v>
      </c>
      <c r="H638" s="1">
        <f t="shared" si="177"/>
        <v>12</v>
      </c>
    </row>
    <row r="639" spans="2:8">
      <c r="B639" s="1">
        <v>324.5</v>
      </c>
      <c r="C639" s="1">
        <f t="shared" si="172"/>
        <v>2038893.6321797757</v>
      </c>
      <c r="D639" s="1">
        <f t="shared" si="173"/>
        <v>1.2239661205334553</v>
      </c>
      <c r="E639" s="1">
        <f t="shared" si="174"/>
        <v>0.7626175546346432</v>
      </c>
      <c r="F639" s="1">
        <f t="shared" si="175"/>
        <v>0.693428821586905</v>
      </c>
      <c r="G639" s="1">
        <f t="shared" si="176"/>
        <v>4.7838679952287961</v>
      </c>
      <c r="H639" s="1">
        <f t="shared" si="177"/>
        <v>12</v>
      </c>
    </row>
    <row r="640" spans="2:8">
      <c r="B640" s="1">
        <v>325</v>
      </c>
      <c r="C640" s="1">
        <f t="shared" si="172"/>
        <v>2042035.2248333655</v>
      </c>
      <c r="D640" s="1">
        <f t="shared" si="173"/>
        <v>1.2240461631593182</v>
      </c>
      <c r="E640" s="1">
        <f t="shared" si="174"/>
        <v>0.76406558991402707</v>
      </c>
      <c r="F640" s="1">
        <f t="shared" si="175"/>
        <v>0.69302794617498786</v>
      </c>
      <c r="G640" s="1">
        <f t="shared" si="176"/>
        <v>4.7807555484525635</v>
      </c>
      <c r="H640" s="1">
        <f t="shared" si="177"/>
        <v>12</v>
      </c>
    </row>
    <row r="641" spans="2:8">
      <c r="B641" s="1">
        <v>325.5</v>
      </c>
      <c r="C641" s="1">
        <f t="shared" si="172"/>
        <v>2045176.8174869553</v>
      </c>
      <c r="D641" s="1">
        <f t="shared" si="173"/>
        <v>1.2241258372085293</v>
      </c>
      <c r="E641" s="1">
        <f t="shared" si="174"/>
        <v>0.76551320620789409</v>
      </c>
      <c r="F641" s="1">
        <f t="shared" si="175"/>
        <v>0.69262732284979578</v>
      </c>
      <c r="G641" s="1">
        <f t="shared" si="176"/>
        <v>4.7776450589091555</v>
      </c>
      <c r="H641" s="1">
        <f t="shared" si="177"/>
        <v>12</v>
      </c>
    </row>
    <row r="642" spans="2:8">
      <c r="B642" s="1">
        <v>326</v>
      </c>
      <c r="C642" s="1">
        <f t="shared" si="172"/>
        <v>2048318.4101405449</v>
      </c>
      <c r="D642" s="1">
        <f t="shared" si="173"/>
        <v>1.2242051449405602</v>
      </c>
      <c r="E642" s="1">
        <f t="shared" si="174"/>
        <v>0.76696040544409172</v>
      </c>
      <c r="F642" s="1">
        <f t="shared" si="175"/>
        <v>0.69222695113094312</v>
      </c>
      <c r="G642" s="1">
        <f t="shared" si="176"/>
        <v>4.7745365228687984</v>
      </c>
      <c r="H642" s="1">
        <f t="shared" si="177"/>
        <v>12</v>
      </c>
    </row>
    <row r="643" spans="2:8">
      <c r="B643" s="1">
        <v>326.5</v>
      </c>
      <c r="C643" s="1">
        <f t="shared" si="172"/>
        <v>2051460.0027941351</v>
      </c>
      <c r="D643" s="1">
        <f t="shared" si="173"/>
        <v>1.2242840885975952</v>
      </c>
      <c r="E643" s="1">
        <f t="shared" si="174"/>
        <v>0.76840718953865839</v>
      </c>
      <c r="F643" s="1">
        <f t="shared" si="175"/>
        <v>0.69182683054655203</v>
      </c>
      <c r="G643" s="1">
        <f t="shared" si="176"/>
        <v>4.771429936667773</v>
      </c>
      <c r="H643" s="1">
        <f t="shared" si="177"/>
        <v>12</v>
      </c>
    </row>
    <row r="644" spans="2:8">
      <c r="B644" s="1">
        <v>327</v>
      </c>
      <c r="C644" s="1">
        <f t="shared" ref="C644:C674" si="178">2*PI()*B644*1000</f>
        <v>2054601.5954477247</v>
      </c>
      <c r="D644" s="1">
        <f t="shared" ref="D644:D674" si="179">1+$E$15/$E$14*(1-$C$20^2/C644^2)</f>
        <v>1.2243626704046888</v>
      </c>
      <c r="E644" s="1">
        <f t="shared" ref="E644:E674" si="180">$C$21*(C644/$C$20-$C$20/C644)</f>
        <v>0.76985356039591302</v>
      </c>
      <c r="F644" s="1">
        <f t="shared" ref="F644:F674" si="181">(D644^2+E644^2)^0.5/(D644^2+E644^2)</f>
        <v>0.69142696063313902</v>
      </c>
      <c r="G644" s="1">
        <f t="shared" ref="G644:G674" si="182">F644*$C$23/$C$13-$C$3</f>
        <v>4.7683252967075349</v>
      </c>
      <c r="H644" s="1">
        <f t="shared" ref="H644:H674" si="183">$C$2</f>
        <v>12</v>
      </c>
    </row>
    <row r="645" spans="2:8">
      <c r="B645" s="1">
        <v>327.5</v>
      </c>
      <c r="C645" s="1">
        <f t="shared" si="178"/>
        <v>2057743.1881013145</v>
      </c>
      <c r="D645" s="1">
        <f t="shared" si="179"/>
        <v>1.2244408925699246</v>
      </c>
      <c r="E645" s="1">
        <f t="shared" si="180"/>
        <v>0.77129951990854606</v>
      </c>
      <c r="F645" s="1">
        <f t="shared" si="181"/>
        <v>0.69102734093550033</v>
      </c>
      <c r="G645" s="1">
        <f t="shared" si="182"/>
        <v>4.7652225994538266</v>
      </c>
      <c r="H645" s="1">
        <f t="shared" si="183"/>
        <v>12</v>
      </c>
    </row>
    <row r="646" spans="2:8">
      <c r="B646" s="1">
        <v>328</v>
      </c>
      <c r="C646" s="1">
        <f t="shared" si="178"/>
        <v>2060884.780754904</v>
      </c>
      <c r="D646" s="1">
        <f t="shared" si="179"/>
        <v>1.2245187572845682</v>
      </c>
      <c r="E646" s="1">
        <f t="shared" si="180"/>
        <v>0.77274506995770642</v>
      </c>
      <c r="F646" s="1">
        <f t="shared" si="181"/>
        <v>0.69062797100660134</v>
      </c>
      <c r="G646" s="1">
        <f t="shared" si="182"/>
        <v>4.7621218414358149</v>
      </c>
      <c r="H646" s="1">
        <f t="shared" si="183"/>
        <v>12</v>
      </c>
    </row>
    <row r="647" spans="2:8">
      <c r="B647" s="1">
        <v>328.5</v>
      </c>
      <c r="C647" s="1">
        <f t="shared" si="178"/>
        <v>2064026.3734084943</v>
      </c>
      <c r="D647" s="1">
        <f t="shared" si="179"/>
        <v>1.2245962667232217</v>
      </c>
      <c r="E647" s="1">
        <f t="shared" si="180"/>
        <v>0.77419021241309083</v>
      </c>
      <c r="F647" s="1">
        <f t="shared" si="181"/>
        <v>0.69022885040746562</v>
      </c>
      <c r="G647" s="1">
        <f t="shared" si="182"/>
        <v>4.7590230192452321</v>
      </c>
      <c r="H647" s="1">
        <f t="shared" si="183"/>
        <v>12</v>
      </c>
    </row>
    <row r="648" spans="2:8">
      <c r="B648" s="1">
        <v>329</v>
      </c>
      <c r="C648" s="1">
        <f t="shared" si="178"/>
        <v>2067167.9660620838</v>
      </c>
      <c r="D648" s="1">
        <f t="shared" si="179"/>
        <v>1.2246734230439758</v>
      </c>
      <c r="E648" s="1">
        <f t="shared" si="180"/>
        <v>0.77563494913302888</v>
      </c>
      <c r="F648" s="1">
        <f t="shared" si="181"/>
        <v>0.68982997870706597</v>
      </c>
      <c r="G648" s="1">
        <f t="shared" si="182"/>
        <v>4.7559261295355277</v>
      </c>
      <c r="H648" s="1">
        <f t="shared" si="183"/>
        <v>12</v>
      </c>
    </row>
    <row r="649" spans="2:8">
      <c r="B649" s="1">
        <v>329.5</v>
      </c>
      <c r="C649" s="1">
        <f t="shared" si="178"/>
        <v>2070309.5587156736</v>
      </c>
      <c r="D649" s="1">
        <f t="shared" si="179"/>
        <v>1.2247502283885594</v>
      </c>
      <c r="E649" s="1">
        <f t="shared" si="180"/>
        <v>0.77707928196457143</v>
      </c>
      <c r="F649" s="1">
        <f t="shared" si="181"/>
        <v>0.68943135548221668</v>
      </c>
      <c r="G649" s="1">
        <f t="shared" si="182"/>
        <v>4.7528311690210376</v>
      </c>
      <c r="H649" s="1">
        <f t="shared" si="183"/>
        <v>12</v>
      </c>
    </row>
    <row r="650" spans="2:8">
      <c r="B650" s="1">
        <v>330</v>
      </c>
      <c r="C650" s="1">
        <f t="shared" si="178"/>
        <v>2073451.1513692632</v>
      </c>
      <c r="D650" s="1">
        <f t="shared" si="179"/>
        <v>1.2248266848824882</v>
      </c>
      <c r="E650" s="1">
        <f t="shared" si="180"/>
        <v>0.77852321274357494</v>
      </c>
      <c r="F650" s="1">
        <f t="shared" si="181"/>
        <v>0.68903298031746651</v>
      </c>
      <c r="G650" s="1">
        <f t="shared" si="182"/>
        <v>4.7497381344761456</v>
      </c>
      <c r="H650" s="1">
        <f t="shared" si="183"/>
        <v>12</v>
      </c>
    </row>
    <row r="651" spans="2:8">
      <c r="B651" s="1">
        <v>330.5</v>
      </c>
      <c r="C651" s="1">
        <f t="shared" si="178"/>
        <v>2076592.7440228534</v>
      </c>
      <c r="D651" s="1">
        <f t="shared" si="179"/>
        <v>1.2249027946352131</v>
      </c>
      <c r="E651" s="1">
        <f t="shared" si="180"/>
        <v>0.77996674329478632</v>
      </c>
      <c r="F651" s="1">
        <f t="shared" si="181"/>
        <v>0.68863485280499426</v>
      </c>
      <c r="G651" s="1">
        <f t="shared" si="182"/>
        <v>4.7466470227344759</v>
      </c>
      <c r="H651" s="1">
        <f t="shared" si="183"/>
        <v>12</v>
      </c>
    </row>
    <row r="652" spans="2:8">
      <c r="B652" s="1">
        <v>331</v>
      </c>
      <c r="C652" s="1">
        <f t="shared" si="178"/>
        <v>2079734.336676443</v>
      </c>
      <c r="D652" s="1">
        <f t="shared" si="179"/>
        <v>1.2249785597402632</v>
      </c>
      <c r="E652" s="1">
        <f t="shared" si="180"/>
        <v>0.78140987543192619</v>
      </c>
      <c r="F652" s="1">
        <f t="shared" si="181"/>
        <v>0.68823697254450444</v>
      </c>
      <c r="G652" s="1">
        <f t="shared" si="182"/>
        <v>4.7435578306880846</v>
      </c>
      <c r="H652" s="1">
        <f t="shared" si="183"/>
        <v>12</v>
      </c>
    </row>
    <row r="653" spans="2:8">
      <c r="B653" s="1">
        <v>331.5</v>
      </c>
      <c r="C653" s="1">
        <f t="shared" si="178"/>
        <v>2082875.9293300328</v>
      </c>
      <c r="D653" s="1">
        <f t="shared" si="179"/>
        <v>1.2250539822753923</v>
      </c>
      <c r="E653" s="1">
        <f t="shared" si="180"/>
        <v>0.7828526109577737</v>
      </c>
      <c r="F653" s="1">
        <f t="shared" si="181"/>
        <v>0.68783933914312445</v>
      </c>
      <c r="G653" s="1">
        <f t="shared" si="182"/>
        <v>4.7404705552866613</v>
      </c>
      <c r="H653" s="1">
        <f t="shared" si="183"/>
        <v>12</v>
      </c>
    </row>
    <row r="654" spans="2:8">
      <c r="B654" s="1">
        <v>332</v>
      </c>
      <c r="C654" s="1">
        <f t="shared" si="178"/>
        <v>2086017.5219836228</v>
      </c>
      <c r="D654" s="1">
        <f t="shared" si="179"/>
        <v>1.2251290643027197</v>
      </c>
      <c r="E654" s="1">
        <f t="shared" si="180"/>
        <v>0.78429495166424701</v>
      </c>
      <c r="F654" s="1">
        <f t="shared" si="181"/>
        <v>0.68744195221530346</v>
      </c>
      <c r="G654" s="1">
        <f t="shared" si="182"/>
        <v>4.7373851935367393</v>
      </c>
      <c r="H654" s="1">
        <f t="shared" si="183"/>
        <v>12</v>
      </c>
    </row>
    <row r="655" spans="2:8">
      <c r="B655" s="1">
        <v>332.5</v>
      </c>
      <c r="C655" s="1">
        <f t="shared" si="178"/>
        <v>2089159.1146372126</v>
      </c>
      <c r="D655" s="1">
        <f t="shared" si="179"/>
        <v>1.2252038078688721</v>
      </c>
      <c r="E655" s="1">
        <f t="shared" si="180"/>
        <v>0.78573689933248625</v>
      </c>
      <c r="F655" s="1">
        <f t="shared" si="181"/>
        <v>0.68704481138271234</v>
      </c>
      <c r="G655" s="1">
        <f t="shared" si="182"/>
        <v>4.7343017425009251</v>
      </c>
      <c r="H655" s="1">
        <f t="shared" si="183"/>
        <v>12</v>
      </c>
    </row>
    <row r="656" spans="2:8">
      <c r="B656" s="1">
        <v>333</v>
      </c>
      <c r="C656" s="1">
        <f t="shared" si="178"/>
        <v>2092300.7072908022</v>
      </c>
      <c r="D656" s="1">
        <f t="shared" si="179"/>
        <v>1.225278215005122</v>
      </c>
      <c r="E656" s="1">
        <f t="shared" si="180"/>
        <v>0.78717845573293377</v>
      </c>
      <c r="F656" s="1">
        <f t="shared" si="181"/>
        <v>0.68664791627414368</v>
      </c>
      <c r="G656" s="1">
        <f t="shared" si="182"/>
        <v>4.7312201992971161</v>
      </c>
      <c r="H656" s="1">
        <f t="shared" si="183"/>
        <v>12</v>
      </c>
    </row>
    <row r="657" spans="2:8">
      <c r="B657" s="1">
        <v>333.5</v>
      </c>
      <c r="C657" s="1">
        <f t="shared" si="178"/>
        <v>2095442.2999443919</v>
      </c>
      <c r="D657" s="1">
        <f t="shared" si="179"/>
        <v>1.2253522877275274</v>
      </c>
      <c r="E657" s="1">
        <f t="shared" si="180"/>
        <v>0.78861962262541474</v>
      </c>
      <c r="F657" s="1">
        <f t="shared" si="181"/>
        <v>0.6862512665254149</v>
      </c>
      <c r="G657" s="1">
        <f t="shared" si="182"/>
        <v>4.7281405610977556</v>
      </c>
      <c r="H657" s="1">
        <f t="shared" si="183"/>
        <v>12</v>
      </c>
    </row>
    <row r="658" spans="2:8">
      <c r="B658" s="1">
        <v>334</v>
      </c>
      <c r="C658" s="1">
        <f t="shared" si="178"/>
        <v>2098583.8925979817</v>
      </c>
      <c r="D658" s="1">
        <f t="shared" si="179"/>
        <v>1.2254260280370664</v>
      </c>
      <c r="E658" s="1">
        <f t="shared" si="180"/>
        <v>0.79006040175921677</v>
      </c>
      <c r="F658" s="1">
        <f t="shared" si="181"/>
        <v>0.68585486177927124</v>
      </c>
      <c r="G658" s="1">
        <f t="shared" si="182"/>
        <v>4.7250628251290729</v>
      </c>
      <c r="H658" s="1">
        <f t="shared" si="183"/>
        <v>12</v>
      </c>
    </row>
    <row r="659" spans="2:8">
      <c r="B659" s="1">
        <v>334.5</v>
      </c>
      <c r="C659" s="1">
        <f t="shared" si="178"/>
        <v>2101725.4852515715</v>
      </c>
      <c r="D659" s="1">
        <f t="shared" si="179"/>
        <v>1.2254994379197739</v>
      </c>
      <c r="E659" s="1">
        <f t="shared" si="180"/>
        <v>0.7915007948731676</v>
      </c>
      <c r="F659" s="1">
        <f t="shared" si="181"/>
        <v>0.68545870168529022</v>
      </c>
      <c r="G659" s="1">
        <f t="shared" si="182"/>
        <v>4.7219869886703423</v>
      </c>
      <c r="H659" s="1">
        <f t="shared" si="183"/>
        <v>12</v>
      </c>
    </row>
    <row r="660" spans="2:8">
      <c r="B660" s="1">
        <v>335</v>
      </c>
      <c r="C660" s="1">
        <f t="shared" si="178"/>
        <v>2104867.0779051613</v>
      </c>
      <c r="D660" s="1">
        <f t="shared" si="179"/>
        <v>1.2255725193468745</v>
      </c>
      <c r="E660" s="1">
        <f t="shared" si="180"/>
        <v>0.79294080369571462</v>
      </c>
      <c r="F660" s="1">
        <f t="shared" si="181"/>
        <v>0.68506278589978753</v>
      </c>
      <c r="G660" s="1">
        <f t="shared" si="182"/>
        <v>4.7189130490531577</v>
      </c>
      <c r="H660" s="1">
        <f t="shared" si="183"/>
        <v>12</v>
      </c>
    </row>
    <row r="661" spans="2:8">
      <c r="B661" s="1">
        <v>335.5</v>
      </c>
      <c r="C661" s="1">
        <f t="shared" si="178"/>
        <v>2108008.6705587511</v>
      </c>
      <c r="D661" s="1">
        <f t="shared" si="179"/>
        <v>1.2256452742749149</v>
      </c>
      <c r="E661" s="1">
        <f t="shared" si="180"/>
        <v>0.79438042994500124</v>
      </c>
      <c r="F661" s="1">
        <f t="shared" si="181"/>
        <v>0.68466711408572323</v>
      </c>
      <c r="G661" s="1">
        <f t="shared" si="182"/>
        <v>4.7158410036606986</v>
      </c>
      <c r="H661" s="1">
        <f t="shared" si="183"/>
        <v>12</v>
      </c>
    </row>
    <row r="662" spans="2:8">
      <c r="B662" s="1">
        <v>336</v>
      </c>
      <c r="C662" s="1">
        <f t="shared" si="178"/>
        <v>2111150.2632123409</v>
      </c>
      <c r="D662" s="1">
        <f t="shared" si="179"/>
        <v>1.2257177046458951</v>
      </c>
      <c r="E662" s="1">
        <f t="shared" si="180"/>
        <v>0.79581967532894338</v>
      </c>
      <c r="F662" s="1">
        <f t="shared" si="181"/>
        <v>0.68427168591261045</v>
      </c>
      <c r="G662" s="1">
        <f t="shared" si="182"/>
        <v>4.712770849927022</v>
      </c>
      <c r="H662" s="1">
        <f t="shared" si="183"/>
        <v>12</v>
      </c>
    </row>
    <row r="663" spans="2:8">
      <c r="B663" s="1">
        <v>336.5</v>
      </c>
      <c r="C663" s="1">
        <f t="shared" si="178"/>
        <v>2114291.8558659307</v>
      </c>
      <c r="D663" s="1">
        <f t="shared" si="179"/>
        <v>1.2257898123873983</v>
      </c>
      <c r="E663" s="1">
        <f t="shared" si="180"/>
        <v>0.79725854154530684</v>
      </c>
      <c r="F663" s="1">
        <f t="shared" si="181"/>
        <v>0.6838765010564235</v>
      </c>
      <c r="G663" s="1">
        <f t="shared" si="182"/>
        <v>4.7097025853363537</v>
      </c>
      <c r="H663" s="1">
        <f t="shared" si="183"/>
        <v>12</v>
      </c>
    </row>
    <row r="664" spans="2:8">
      <c r="B664" s="1">
        <v>337</v>
      </c>
      <c r="C664" s="1">
        <f t="shared" si="178"/>
        <v>2117433.4485195205</v>
      </c>
      <c r="D664" s="1">
        <f t="shared" si="179"/>
        <v>1.2258615994127182</v>
      </c>
      <c r="E664" s="1">
        <f t="shared" si="180"/>
        <v>0.79869703028178063</v>
      </c>
      <c r="F664" s="1">
        <f t="shared" si="181"/>
        <v>0.68348155919950848</v>
      </c>
      <c r="G664" s="1">
        <f t="shared" si="182"/>
        <v>4.7066362074223891</v>
      </c>
      <c r="H664" s="1">
        <f t="shared" si="183"/>
        <v>12</v>
      </c>
    </row>
    <row r="665" spans="2:8">
      <c r="B665" s="1">
        <v>337.5</v>
      </c>
      <c r="C665" s="1">
        <f t="shared" si="178"/>
        <v>2120575.0411731107</v>
      </c>
      <c r="D665" s="1">
        <f t="shared" si="179"/>
        <v>1.2259330676209865</v>
      </c>
      <c r="E665" s="1">
        <f t="shared" si="180"/>
        <v>0.80013514321605383</v>
      </c>
      <c r="F665" s="1">
        <f t="shared" si="181"/>
        <v>0.68308686003049457</v>
      </c>
      <c r="G665" s="1">
        <f t="shared" si="182"/>
        <v>4.7035717137676043</v>
      </c>
      <c r="H665" s="1">
        <f t="shared" si="183"/>
        <v>12</v>
      </c>
    </row>
    <row r="666" spans="2:8">
      <c r="B666" s="1">
        <v>338</v>
      </c>
      <c r="C666" s="1">
        <f t="shared" si="178"/>
        <v>2123716.6338267</v>
      </c>
      <c r="D666" s="1">
        <f t="shared" si="179"/>
        <v>1.2260042188972986</v>
      </c>
      <c r="E666" s="1">
        <f t="shared" si="180"/>
        <v>0.80157288201588694</v>
      </c>
      <c r="F666" s="1">
        <f t="shared" si="181"/>
        <v>0.68269240324420599</v>
      </c>
      <c r="G666" s="1">
        <f t="shared" si="182"/>
        <v>4.7005091020025791</v>
      </c>
      <c r="H666" s="1">
        <f t="shared" si="183"/>
        <v>12</v>
      </c>
    </row>
    <row r="667" spans="2:8">
      <c r="B667" s="1">
        <v>338.5</v>
      </c>
      <c r="C667" s="1">
        <f t="shared" si="178"/>
        <v>2126858.2264802898</v>
      </c>
      <c r="D667" s="1">
        <f t="shared" si="179"/>
        <v>1.2260750551128381</v>
      </c>
      <c r="E667" s="1">
        <f t="shared" si="180"/>
        <v>0.80301024833918777</v>
      </c>
      <c r="F667" s="1">
        <f t="shared" si="181"/>
        <v>0.68229818854157498</v>
      </c>
      <c r="G667" s="1">
        <f t="shared" si="182"/>
        <v>4.6974483698053122</v>
      </c>
      <c r="H667" s="1">
        <f t="shared" si="183"/>
        <v>12</v>
      </c>
    </row>
    <row r="668" spans="2:8">
      <c r="B668" s="1">
        <v>339</v>
      </c>
      <c r="C668" s="1">
        <f t="shared" si="178"/>
        <v>2129999.8191338796</v>
      </c>
      <c r="D668" s="1">
        <f t="shared" si="179"/>
        <v>1.2261455781249988</v>
      </c>
      <c r="E668" s="1">
        <f t="shared" si="180"/>
        <v>0.8044472438340825</v>
      </c>
      <c r="F668" s="1">
        <f t="shared" si="181"/>
        <v>0.68190421562955661</v>
      </c>
      <c r="G668" s="1">
        <f t="shared" si="182"/>
        <v>4.6943895149005668</v>
      </c>
      <c r="H668" s="1">
        <f t="shared" si="183"/>
        <v>12</v>
      </c>
    </row>
    <row r="669" spans="2:8">
      <c r="B669" s="1">
        <v>339.5</v>
      </c>
      <c r="C669" s="1">
        <f t="shared" si="178"/>
        <v>2133141.4117874699</v>
      </c>
      <c r="D669" s="1">
        <f t="shared" si="179"/>
        <v>1.2262157897775077</v>
      </c>
      <c r="E669" s="1">
        <f t="shared" si="180"/>
        <v>0.80588387013898855</v>
      </c>
      <c r="F669" s="1">
        <f t="shared" si="181"/>
        <v>0.68151048422104399</v>
      </c>
      <c r="G669" s="1">
        <f t="shared" si="182"/>
        <v>4.6913325350592094</v>
      </c>
      <c r="H669" s="1">
        <f t="shared" si="183"/>
        <v>12</v>
      </c>
    </row>
    <row r="670" spans="2:8">
      <c r="B670" s="1">
        <v>340</v>
      </c>
      <c r="C670" s="1">
        <f t="shared" si="178"/>
        <v>2136283.0044410592</v>
      </c>
      <c r="D670" s="1">
        <f t="shared" si="179"/>
        <v>1.2262856919005449</v>
      </c>
      <c r="E670" s="1">
        <f t="shared" si="180"/>
        <v>0.80732012888268445</v>
      </c>
      <c r="F670" s="1">
        <f t="shared" si="181"/>
        <v>0.68111699403478443</v>
      </c>
      <c r="G670" s="1">
        <f t="shared" si="182"/>
        <v>4.6882774280975585</v>
      </c>
      <c r="H670" s="1">
        <f t="shared" si="183"/>
        <v>12</v>
      </c>
    </row>
    <row r="671" spans="2:8">
      <c r="B671" s="1">
        <v>340.5</v>
      </c>
      <c r="C671" s="1">
        <f t="shared" si="178"/>
        <v>2139424.597094649</v>
      </c>
      <c r="D671" s="1">
        <f t="shared" si="179"/>
        <v>1.2263552863108624</v>
      </c>
      <c r="E671" s="1">
        <f t="shared" si="180"/>
        <v>0.80875602168438343</v>
      </c>
      <c r="F671" s="1">
        <f t="shared" si="181"/>
        <v>0.68072374479529685</v>
      </c>
      <c r="G671" s="1">
        <f t="shared" si="182"/>
        <v>4.6852241918767454</v>
      </c>
      <c r="H671" s="1">
        <f t="shared" si="183"/>
        <v>12</v>
      </c>
    </row>
    <row r="672" spans="2:8">
      <c r="B672" s="1">
        <v>341</v>
      </c>
      <c r="C672" s="1">
        <f t="shared" si="178"/>
        <v>2142566.1897482388</v>
      </c>
      <c r="D672" s="1">
        <f t="shared" si="179"/>
        <v>1.2264245748119038</v>
      </c>
      <c r="E672" s="1">
        <f t="shared" si="180"/>
        <v>0.81019155015380073</v>
      </c>
      <c r="F672" s="1">
        <f t="shared" si="181"/>
        <v>0.68033073623278995</v>
      </c>
      <c r="G672" s="1">
        <f t="shared" si="182"/>
        <v>4.682172824302075</v>
      </c>
      <c r="H672" s="1">
        <f t="shared" si="183"/>
        <v>12</v>
      </c>
    </row>
    <row r="673" spans="2:8">
      <c r="B673" s="1">
        <v>341.5</v>
      </c>
      <c r="C673" s="1">
        <f t="shared" si="178"/>
        <v>2145707.782401829</v>
      </c>
      <c r="D673" s="1">
        <f t="shared" si="179"/>
        <v>1.2264935591939188</v>
      </c>
      <c r="E673" s="1">
        <f t="shared" si="180"/>
        <v>0.81162671589122459</v>
      </c>
      <c r="F673" s="1">
        <f t="shared" si="181"/>
        <v>0.67993796808308216</v>
      </c>
      <c r="G673" s="1">
        <f t="shared" si="182"/>
        <v>4.6791233233224103</v>
      </c>
      <c r="H673" s="1">
        <f t="shared" si="183"/>
        <v>12</v>
      </c>
    </row>
    <row r="674" spans="2:8">
      <c r="B674" s="1">
        <v>342</v>
      </c>
      <c r="C674" s="1">
        <f t="shared" si="178"/>
        <v>2148849.3750554183</v>
      </c>
      <c r="D674" s="1">
        <f t="shared" si="179"/>
        <v>1.2265622412340804</v>
      </c>
      <c r="E674" s="1">
        <f t="shared" si="180"/>
        <v>0.8130615204875844</v>
      </c>
      <c r="F674" s="1">
        <f t="shared" si="181"/>
        <v>0.67954544008752127</v>
      </c>
      <c r="G674" s="1">
        <f t="shared" si="182"/>
        <v>4.6760756869295426</v>
      </c>
      <c r="H674" s="1">
        <f t="shared" si="183"/>
        <v>12</v>
      </c>
    </row>
    <row r="675" spans="2:8">
      <c r="B675" s="1">
        <v>342.5</v>
      </c>
      <c r="C675" s="1">
        <f t="shared" ref="C675" si="184">2*PI()*B675*1000</f>
        <v>2151990.9677090081</v>
      </c>
      <c r="D675" s="1">
        <f t="shared" ref="D675" si="185">1+$E$15/$E$14*(1-$C$20^2/C675^2)</f>
        <v>1.2266306226965995</v>
      </c>
      <c r="E675" s="1">
        <f t="shared" ref="E675" si="186">$C$21*(C675/$C$20-$C$20/C675)</f>
        <v>0.81449596552452053</v>
      </c>
      <c r="F675" s="1">
        <f t="shared" ref="F675" si="187">(D675^2+E675^2)^0.5/(D675^2+E675^2)</f>
        <v>0.67915315199290549</v>
      </c>
      <c r="G675" s="1">
        <f t="shared" ref="G675" si="188">F675*$C$23/$C$13-$C$3</f>
        <v>4.6730299131575821</v>
      </c>
      <c r="H675" s="1">
        <f t="shared" ref="H675" si="189">$C$2</f>
        <v>12</v>
      </c>
    </row>
    <row r="676" spans="2:8">
      <c r="B676" s="1">
        <v>343</v>
      </c>
      <c r="C676" s="1">
        <f t="shared" ref="C676:C690" si="190">2*PI()*B676*1000</f>
        <v>2155132.5603625984</v>
      </c>
      <c r="D676" s="1">
        <f t="shared" ref="D676:D690" si="191">1+$E$15/$E$14*(1-$C$20^2/C676^2)</f>
        <v>1.2266987053328373</v>
      </c>
      <c r="E676" s="1">
        <f t="shared" ref="E676:E690" si="192">$C$21*(C676/$C$20-$C$20/C676)</f>
        <v>0.81593005257445006</v>
      </c>
      <c r="F676" s="1">
        <f t="shared" ref="F676:F690" si="193">(D676^2+E676^2)^0.5/(D676^2+E676^2)</f>
        <v>0.67876110355140618</v>
      </c>
      <c r="G676" s="1">
        <f t="shared" ref="G676:G690" si="194">F676*$C$23/$C$13-$C$3</f>
        <v>4.6699860000823552</v>
      </c>
      <c r="H676" s="1">
        <f t="shared" ref="H676:H690" si="195">$C$2</f>
        <v>12</v>
      </c>
    </row>
    <row r="677" spans="2:8">
      <c r="B677" s="1">
        <v>343.5</v>
      </c>
      <c r="C677" s="1">
        <f t="shared" si="190"/>
        <v>2158274.1530161877</v>
      </c>
      <c r="D677" s="1">
        <f t="shared" si="191"/>
        <v>1.226766490881418</v>
      </c>
      <c r="E677" s="1">
        <f t="shared" si="192"/>
        <v>0.81736378320063452</v>
      </c>
      <c r="F677" s="1">
        <f t="shared" si="193"/>
        <v>0.67836929452049077</v>
      </c>
      <c r="G677" s="1">
        <f t="shared" si="194"/>
        <v>4.66694394582081</v>
      </c>
      <c r="H677" s="1">
        <f t="shared" si="195"/>
        <v>12</v>
      </c>
    </row>
    <row r="678" spans="2:8">
      <c r="B678" s="1">
        <v>344</v>
      </c>
      <c r="C678" s="1">
        <f t="shared" si="190"/>
        <v>2161415.7456697775</v>
      </c>
      <c r="D678" s="1">
        <f t="shared" si="191"/>
        <v>1.2268339810683391</v>
      </c>
      <c r="E678" s="1">
        <f t="shared" si="192"/>
        <v>0.81879715895724769</v>
      </c>
      <c r="F678" s="1">
        <f t="shared" si="193"/>
        <v>0.67797772466284656</v>
      </c>
      <c r="G678" s="1">
        <f t="shared" si="194"/>
        <v>4.6639037485304193</v>
      </c>
      <c r="H678" s="1">
        <f t="shared" si="195"/>
        <v>12</v>
      </c>
    </row>
    <row r="679" spans="2:8">
      <c r="B679" s="1">
        <v>344.5</v>
      </c>
      <c r="C679" s="1">
        <f t="shared" si="190"/>
        <v>2164557.3383233673</v>
      </c>
      <c r="D679" s="1">
        <f t="shared" si="191"/>
        <v>1.2269011776070828</v>
      </c>
      <c r="E679" s="1">
        <f t="shared" si="192"/>
        <v>0.82023018138944026</v>
      </c>
      <c r="F679" s="1">
        <f t="shared" si="193"/>
        <v>0.67758639374630558</v>
      </c>
      <c r="G679" s="1">
        <f t="shared" si="194"/>
        <v>4.6608654064086039</v>
      </c>
      <c r="H679" s="1">
        <f t="shared" si="195"/>
        <v>12</v>
      </c>
    </row>
    <row r="680" spans="2:8">
      <c r="B680" s="1">
        <v>345</v>
      </c>
      <c r="C680" s="1">
        <f t="shared" si="190"/>
        <v>2167698.9309769575</v>
      </c>
      <c r="D680" s="1">
        <f t="shared" si="191"/>
        <v>1.2269680821987228</v>
      </c>
      <c r="E680" s="1">
        <f t="shared" si="192"/>
        <v>0.82166285203340517</v>
      </c>
      <c r="F680" s="1">
        <f t="shared" si="193"/>
        <v>0.67719530154377072</v>
      </c>
      <c r="G680" s="1">
        <f t="shared" si="194"/>
        <v>4.6578289176921519</v>
      </c>
      <c r="H680" s="1">
        <f t="shared" si="195"/>
        <v>12</v>
      </c>
    </row>
    <row r="681" spans="2:8">
      <c r="B681" s="1">
        <v>345.5</v>
      </c>
      <c r="C681" s="1">
        <f t="shared" si="190"/>
        <v>2170840.5236305469</v>
      </c>
      <c r="D681" s="1">
        <f t="shared" si="191"/>
        <v>1.2270346965320336</v>
      </c>
      <c r="E681" s="1">
        <f t="shared" si="192"/>
        <v>0.8230951724164427</v>
      </c>
      <c r="F681" s="1">
        <f t="shared" si="193"/>
        <v>0.67680444783314231</v>
      </c>
      <c r="G681" s="1">
        <f t="shared" si="194"/>
        <v>4.6547942806566542</v>
      </c>
      <c r="H681" s="1">
        <f t="shared" si="195"/>
        <v>12</v>
      </c>
    </row>
    <row r="682" spans="2:8">
      <c r="B682" s="1">
        <v>346</v>
      </c>
      <c r="C682" s="1">
        <f t="shared" si="190"/>
        <v>2173982.1162841367</v>
      </c>
      <c r="D682" s="1">
        <f t="shared" si="191"/>
        <v>1.2271010222835961</v>
      </c>
      <c r="E682" s="1">
        <f t="shared" si="192"/>
        <v>0.82452714405702543</v>
      </c>
      <c r="F682" s="1">
        <f t="shared" si="193"/>
        <v>0.67641383239724551</v>
      </c>
      <c r="G682" s="1">
        <f t="shared" si="194"/>
        <v>4.6517614936159397</v>
      </c>
      <c r="H682" s="1">
        <f t="shared" si="195"/>
        <v>12</v>
      </c>
    </row>
    <row r="683" spans="2:8">
      <c r="B683" s="1">
        <v>346.5</v>
      </c>
      <c r="C683" s="1">
        <f t="shared" si="190"/>
        <v>2177123.7089377264</v>
      </c>
      <c r="D683" s="1">
        <f t="shared" si="191"/>
        <v>1.2271670611179033</v>
      </c>
      <c r="E683" s="1">
        <f t="shared" si="192"/>
        <v>0.82595876846486072</v>
      </c>
      <c r="F683" s="1">
        <f t="shared" si="193"/>
        <v>0.67602345502375871</v>
      </c>
      <c r="G683" s="1">
        <f t="shared" si="194"/>
        <v>4.6487305549215154</v>
      </c>
      <c r="H683" s="1">
        <f t="shared" si="195"/>
        <v>12</v>
      </c>
    </row>
    <row r="684" spans="2:8">
      <c r="B684" s="1">
        <v>347</v>
      </c>
      <c r="C684" s="1">
        <f t="shared" si="190"/>
        <v>2180265.3015913167</v>
      </c>
      <c r="D684" s="1">
        <f t="shared" si="191"/>
        <v>1.2272328146874651</v>
      </c>
      <c r="E684" s="1">
        <f t="shared" si="192"/>
        <v>0.82739004714095532</v>
      </c>
      <c r="F684" s="1">
        <f t="shared" si="193"/>
        <v>0.67563331550514294</v>
      </c>
      <c r="G684" s="1">
        <f t="shared" si="194"/>
        <v>4.6457014629620224</v>
      </c>
      <c r="H684" s="1">
        <f t="shared" si="195"/>
        <v>12</v>
      </c>
    </row>
    <row r="685" spans="2:8">
      <c r="B685" s="1">
        <v>347.5</v>
      </c>
      <c r="C685" s="1">
        <f t="shared" si="190"/>
        <v>2183406.894244906</v>
      </c>
      <c r="D685" s="1">
        <f t="shared" si="191"/>
        <v>1.2272982846329112</v>
      </c>
      <c r="E685" s="1">
        <f t="shared" si="192"/>
        <v>0.82882098157767525</v>
      </c>
      <c r="F685" s="1">
        <f t="shared" si="193"/>
        <v>0.67524341363857243</v>
      </c>
      <c r="G685" s="1">
        <f t="shared" si="194"/>
        <v>4.642674216162697</v>
      </c>
      <c r="H685" s="1">
        <f t="shared" si="195"/>
        <v>12</v>
      </c>
    </row>
    <row r="686" spans="2:8">
      <c r="B686" s="1">
        <v>348</v>
      </c>
      <c r="C686" s="1">
        <f t="shared" si="190"/>
        <v>2186548.4868984958</v>
      </c>
      <c r="D686" s="1">
        <f t="shared" si="191"/>
        <v>1.2273634725830938</v>
      </c>
      <c r="E686" s="1">
        <f t="shared" si="192"/>
        <v>0.83025157325881171</v>
      </c>
      <c r="F686" s="1">
        <f t="shared" si="193"/>
        <v>0.6748537492258645</v>
      </c>
      <c r="G686" s="1">
        <f t="shared" si="194"/>
        <v>4.6396488129848237</v>
      </c>
      <c r="H686" s="1">
        <f t="shared" si="195"/>
        <v>12</v>
      </c>
    </row>
    <row r="687" spans="2:8">
      <c r="B687" s="1">
        <v>348.5</v>
      </c>
      <c r="C687" s="1">
        <f t="shared" si="190"/>
        <v>2189690.0795520861</v>
      </c>
      <c r="D687" s="1">
        <f t="shared" si="191"/>
        <v>1.2274283801551884</v>
      </c>
      <c r="E687" s="1">
        <f t="shared" si="192"/>
        <v>0.83168182365964016</v>
      </c>
      <c r="F687" s="1">
        <f t="shared" si="193"/>
        <v>0.674464322073412</v>
      </c>
      <c r="G687" s="1">
        <f t="shared" si="194"/>
        <v>4.6366252519252127</v>
      </c>
      <c r="H687" s="1">
        <f t="shared" si="195"/>
        <v>12</v>
      </c>
    </row>
    <row r="688" spans="2:8">
      <c r="B688" s="1">
        <v>349</v>
      </c>
      <c r="C688" s="1">
        <f t="shared" si="190"/>
        <v>2192831.6722056759</v>
      </c>
      <c r="D688" s="1">
        <f t="shared" si="191"/>
        <v>1.2274930089547951</v>
      </c>
      <c r="E688" s="1">
        <f t="shared" si="192"/>
        <v>0.83311173424698082</v>
      </c>
      <c r="F688" s="1">
        <f t="shared" si="193"/>
        <v>0.67407513199211611</v>
      </c>
      <c r="G688" s="1">
        <f t="shared" si="194"/>
        <v>4.6336035315156767</v>
      </c>
      <c r="H688" s="1">
        <f t="shared" si="195"/>
        <v>12</v>
      </c>
    </row>
    <row r="689" spans="2:8">
      <c r="B689" s="1">
        <v>349.5</v>
      </c>
      <c r="C689" s="1">
        <f t="shared" si="190"/>
        <v>2195973.2648592652</v>
      </c>
      <c r="D689" s="1">
        <f t="shared" si="191"/>
        <v>1.2275573605760364</v>
      </c>
      <c r="E689" s="1">
        <f t="shared" si="192"/>
        <v>0.83454130647926039</v>
      </c>
      <c r="F689" s="1">
        <f t="shared" si="193"/>
        <v>0.67368617879731951</v>
      </c>
      <c r="G689" s="1">
        <f t="shared" si="194"/>
        <v>4.6305836503225137</v>
      </c>
      <c r="H689" s="1">
        <f t="shared" si="195"/>
        <v>12</v>
      </c>
    </row>
    <row r="690" spans="2:8">
      <c r="B690" s="1">
        <v>350</v>
      </c>
      <c r="C690" s="1">
        <f t="shared" si="190"/>
        <v>2199114.857512855</v>
      </c>
      <c r="D690" s="1">
        <f t="shared" si="191"/>
        <v>1.2276214366016571</v>
      </c>
      <c r="E690" s="1">
        <f t="shared" si="192"/>
        <v>0.83597054180657271</v>
      </c>
      <c r="F690" s="1">
        <f t="shared" si="193"/>
        <v>0.67329746230873999</v>
      </c>
      <c r="G690" s="1">
        <f t="shared" si="194"/>
        <v>4.627565606945991</v>
      </c>
      <c r="H690" s="1">
        <f t="shared" si="195"/>
        <v>12</v>
      </c>
    </row>
  </sheetData>
  <phoneticPr fontId="7"/>
  <pageMargins left="0.75" right="0.75" top="1" bottom="1" header="0.51180555555555596" footer="0.51180555555555596"/>
  <pageSetup paperSize="9" orientation="portrait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B1:L690"/>
  <sheetViews>
    <sheetView workbookViewId="0">
      <selection activeCell="L13" sqref="L13"/>
    </sheetView>
  </sheetViews>
  <sheetFormatPr defaultColWidth="9" defaultRowHeight="13.5"/>
  <cols>
    <col min="1" max="4" width="9" style="1"/>
    <col min="5" max="5" width="12.75" style="1" customWidth="1"/>
    <col min="6" max="16384" width="9" style="1"/>
  </cols>
  <sheetData>
    <row r="1" spans="2:5">
      <c r="B1" s="1" t="s">
        <v>221</v>
      </c>
      <c r="C1" s="2">
        <f>'2. Transformer confirmation'!E5</f>
        <v>390</v>
      </c>
    </row>
    <row r="2" spans="2:5">
      <c r="B2" s="1" t="s">
        <v>185</v>
      </c>
      <c r="C2" s="2">
        <f>'2. Transformer confirmation'!E7</f>
        <v>12</v>
      </c>
    </row>
    <row r="3" spans="2:5">
      <c r="B3" s="1" t="s">
        <v>232</v>
      </c>
      <c r="C3" s="2">
        <f>'2. Transformer confirmation'!E14</f>
        <v>0.6</v>
      </c>
    </row>
    <row r="4" spans="2:5">
      <c r="B4" s="1" t="s">
        <v>185</v>
      </c>
      <c r="C4" s="3">
        <f>C2+C3</f>
        <v>12.6</v>
      </c>
    </row>
    <row r="5" spans="2:5">
      <c r="B5" s="1" t="s">
        <v>187</v>
      </c>
      <c r="C5" s="2">
        <f>'2. Transformer confirmation'!E13/'2. Transformer confirmation'!E7</f>
        <v>15</v>
      </c>
    </row>
    <row r="6" spans="2:5">
      <c r="B6" s="1" t="s">
        <v>229</v>
      </c>
      <c r="C6" s="1">
        <f>C2*C5</f>
        <v>180</v>
      </c>
    </row>
    <row r="7" spans="2:5">
      <c r="B7" s="1" t="s">
        <v>230</v>
      </c>
      <c r="C7" s="1">
        <f>'2. Transformer confirmation'!$E$15</f>
        <v>0.95</v>
      </c>
    </row>
    <row r="8" spans="2:5">
      <c r="B8" s="1" t="s">
        <v>55</v>
      </c>
      <c r="C8" s="1">
        <f>C6/C7</f>
        <v>189.47368421052633</v>
      </c>
    </row>
    <row r="9" spans="2:5">
      <c r="B9" s="1" t="s">
        <v>233</v>
      </c>
      <c r="C9" s="1">
        <f>C4/C5*C7</f>
        <v>0.79799999999999993</v>
      </c>
    </row>
    <row r="10" spans="2:5">
      <c r="B10" s="1" t="s">
        <v>24</v>
      </c>
      <c r="C10" s="2">
        <f>'2. Transformer confirmation'!E18</f>
        <v>36</v>
      </c>
    </row>
    <row r="11" spans="2:5">
      <c r="B11" s="1" t="s">
        <v>183</v>
      </c>
      <c r="C11" s="2">
        <f>'2. Transformer confirmation'!E19</f>
        <v>2</v>
      </c>
    </row>
    <row r="12" spans="2:5">
      <c r="B12" s="1" t="s">
        <v>234</v>
      </c>
      <c r="C12" s="2">
        <f>((C14+C15)/C14)^0.5</f>
        <v>1.1180339887498949</v>
      </c>
    </row>
    <row r="13" spans="2:5">
      <c r="B13" s="1" t="s">
        <v>235</v>
      </c>
      <c r="C13" s="1">
        <f>C10/C11/C12</f>
        <v>16.099689437998485</v>
      </c>
    </row>
    <row r="14" spans="2:5">
      <c r="B14" s="1" t="s">
        <v>182</v>
      </c>
      <c r="C14" s="1">
        <f>'2. Transformer confirmation'!E23-'2. Transformer confirmation'!E24</f>
        <v>280</v>
      </c>
      <c r="D14" s="1" t="s">
        <v>36</v>
      </c>
      <c r="E14" s="1">
        <f>C14*0.000001</f>
        <v>2.7999999999999998E-4</v>
      </c>
    </row>
    <row r="15" spans="2:5">
      <c r="B15" s="1" t="s">
        <v>38</v>
      </c>
      <c r="C15" s="2">
        <f>'2. Transformer confirmation'!E24</f>
        <v>70</v>
      </c>
      <c r="D15" s="1" t="s">
        <v>36</v>
      </c>
      <c r="E15" s="1">
        <f>C15*0.000001</f>
        <v>6.9999999999999994E-5</v>
      </c>
    </row>
    <row r="16" spans="2:5">
      <c r="B16" s="1" t="s">
        <v>40</v>
      </c>
      <c r="C16" s="1">
        <f>'2. Transformer confirmation'!E26</f>
        <v>33</v>
      </c>
      <c r="D16" s="1" t="s">
        <v>41</v>
      </c>
      <c r="E16" s="1">
        <f>C16*0.000000001</f>
        <v>3.3000000000000004E-8</v>
      </c>
    </row>
    <row r="19" spans="2:8">
      <c r="B19" s="1" t="s">
        <v>236</v>
      </c>
      <c r="C19" s="1">
        <f>8*C13^2*C9/PI()^2</f>
        <v>167.65948590779976</v>
      </c>
    </row>
    <row r="20" spans="2:8">
      <c r="B20" s="1" t="s">
        <v>191</v>
      </c>
      <c r="C20" s="1">
        <f>1/(E15*E16)^0.5</f>
        <v>657951.69495976891</v>
      </c>
      <c r="D20" s="1" t="s">
        <v>192</v>
      </c>
      <c r="E20" s="4">
        <f>C20/2/PI()/1000</f>
        <v>104.71626456853809</v>
      </c>
    </row>
    <row r="21" spans="2:8">
      <c r="B21" s="1" t="s">
        <v>237</v>
      </c>
      <c r="C21" s="1">
        <f>(E15/E16)^0.5/C19</f>
        <v>0.27470332738889308</v>
      </c>
      <c r="F21" s="1" t="s">
        <v>238</v>
      </c>
      <c r="G21" s="1">
        <f>MAX(F30:F690)</f>
        <v>2.1280520105971945</v>
      </c>
    </row>
    <row r="22" spans="2:8">
      <c r="F22" s="1" t="s">
        <v>239</v>
      </c>
      <c r="G22" s="1">
        <f>MATCH(G21,F30:F690,0)</f>
        <v>61</v>
      </c>
    </row>
    <row r="23" spans="2:8">
      <c r="B23" s="1" t="s">
        <v>240</v>
      </c>
      <c r="C23" s="1">
        <f>C1/2</f>
        <v>195</v>
      </c>
      <c r="F23" s="1" t="s">
        <v>231</v>
      </c>
      <c r="G23" s="1">
        <f ca="1">OFFSET(B29,G22,0,1,1)</f>
        <v>50</v>
      </c>
    </row>
    <row r="24" spans="2:8">
      <c r="B24" s="1" t="s">
        <v>241</v>
      </c>
      <c r="C24" s="1">
        <f>C4*C13/C23</f>
        <v>1.0402876252245175</v>
      </c>
      <c r="F24" s="1" t="s">
        <v>242</v>
      </c>
      <c r="G24" s="1">
        <f>G21/C24</f>
        <v>2.0456381091122879</v>
      </c>
    </row>
    <row r="26" spans="2:8">
      <c r="B26" s="1" t="s">
        <v>231</v>
      </c>
      <c r="C26" s="1" t="s">
        <v>243</v>
      </c>
      <c r="D26" s="1" t="s">
        <v>244</v>
      </c>
      <c r="E26" s="1" t="s">
        <v>245</v>
      </c>
      <c r="F26" s="1" t="s">
        <v>246</v>
      </c>
    </row>
    <row r="27" spans="2:8">
      <c r="B27" s="1">
        <v>65</v>
      </c>
      <c r="C27" s="1">
        <f>2*PI()*B27*1000</f>
        <v>408407.04496667307</v>
      </c>
      <c r="D27" s="1">
        <f>1+$E$15/$E$14*(1-$C$20^2/C27^2)</f>
        <v>0.60115407898295448</v>
      </c>
      <c r="E27" s="1">
        <f>$C$21*(C27/$C$20-$C$20/C27)</f>
        <v>-0.27203719057664916</v>
      </c>
      <c r="F27" s="1">
        <f>(D27^2+E27^2)^0.5/(D27^2+E27^2)</f>
        <v>1.5155160696032293</v>
      </c>
    </row>
    <row r="29" spans="2:8">
      <c r="B29" s="1" t="s">
        <v>231</v>
      </c>
      <c r="C29" s="1" t="s">
        <v>243</v>
      </c>
      <c r="D29" s="1" t="s">
        <v>244</v>
      </c>
      <c r="E29" s="1" t="s">
        <v>245</v>
      </c>
      <c r="F29" s="1" t="s">
        <v>246</v>
      </c>
      <c r="G29" s="1" t="s">
        <v>185</v>
      </c>
      <c r="H29" s="1" t="s">
        <v>9</v>
      </c>
    </row>
    <row r="30" spans="2:8">
      <c r="B30" s="1">
        <v>20</v>
      </c>
      <c r="C30" s="1">
        <f t="shared" ref="C30" si="0">2*PI()*B30*1000</f>
        <v>125663.70614359173</v>
      </c>
      <c r="D30" s="1">
        <f t="shared" ref="D30" si="1">1+$E$15/$E$14*(1-$C$20^2/C30^2)</f>
        <v>-5.6034350407425428</v>
      </c>
      <c r="E30" s="1">
        <f t="shared" ref="E30" si="2">$C$21*(C30/$C$20-$C$20/C30)</f>
        <v>-1.3858290956901818</v>
      </c>
      <c r="F30" s="1">
        <f t="shared" ref="F30" si="3">(D30^2+E30^2)^0.5/(D30^2+E30^2)</f>
        <v>0.17324231486524569</v>
      </c>
      <c r="G30" s="1">
        <f>F30*$C$23/$C$13-$C$3</f>
        <v>1.4983169600147712</v>
      </c>
      <c r="H30" s="1">
        <f>$C$2</f>
        <v>12</v>
      </c>
    </row>
    <row r="31" spans="2:8">
      <c r="B31" s="1">
        <v>20.5</v>
      </c>
      <c r="C31" s="1">
        <f t="shared" ref="C31:C62" si="4">2*PI()*B31*1000</f>
        <v>128805.2987971815</v>
      </c>
      <c r="D31" s="1">
        <f t="shared" ref="D31:D62" si="5">1+$E$15/$E$14*(1-$C$20^2/C31^2)</f>
        <v>-5.2731981351505484</v>
      </c>
      <c r="E31" s="1">
        <f t="shared" ref="E31:E62" si="6">$C$21*(C31/$C$20-$C$20/C31)</f>
        <v>-1.349437066649334</v>
      </c>
      <c r="F31" s="1">
        <f t="shared" ref="F31:F62" si="7">(D31^2+E31^2)^0.5/(D31^2+E31^2)</f>
        <v>0.18371802635411222</v>
      </c>
      <c r="G31" s="1">
        <f t="shared" ref="G31" si="8">F31*$C$23/$C$13-$C$3</f>
        <v>1.6251991429410859</v>
      </c>
      <c r="H31" s="1">
        <f t="shared" ref="H31" si="9">$C$2</f>
        <v>12</v>
      </c>
    </row>
    <row r="32" spans="2:8">
      <c r="B32" s="1">
        <v>21</v>
      </c>
      <c r="C32" s="1">
        <f t="shared" si="4"/>
        <v>131946.89145077131</v>
      </c>
      <c r="D32" s="1">
        <f t="shared" si="5"/>
        <v>-4.9662676106508332</v>
      </c>
      <c r="E32" s="1">
        <f t="shared" si="6"/>
        <v>-1.3147155315869248</v>
      </c>
      <c r="F32" s="1">
        <f t="shared" si="7"/>
        <v>0.19465315854721052</v>
      </c>
      <c r="G32" s="1">
        <f t="shared" ref="G32:G63" si="10">F32*$C$23/$C$13-$C$3</f>
        <v>1.7576458454607877</v>
      </c>
      <c r="H32" s="1">
        <f t="shared" ref="H32:H63" si="11">$C$2</f>
        <v>12</v>
      </c>
    </row>
    <row r="33" spans="2:12">
      <c r="B33" s="1">
        <v>21.5</v>
      </c>
      <c r="C33" s="1">
        <f t="shared" si="4"/>
        <v>135088.48410436109</v>
      </c>
      <c r="D33" s="1">
        <f t="shared" si="5"/>
        <v>-4.6805008465051765</v>
      </c>
      <c r="E33" s="1">
        <f t="shared" si="6"/>
        <v>-1.281547944411435</v>
      </c>
      <c r="F33" s="1">
        <f t="shared" si="7"/>
        <v>0.20606753934135533</v>
      </c>
      <c r="G33" s="1">
        <f t="shared" si="10"/>
        <v>1.8958972237516569</v>
      </c>
      <c r="H33" s="1">
        <f t="shared" si="11"/>
        <v>12</v>
      </c>
      <c r="K33" s="1" t="s">
        <v>247</v>
      </c>
    </row>
    <row r="34" spans="2:12">
      <c r="B34" s="1">
        <v>22</v>
      </c>
      <c r="C34" s="1">
        <f t="shared" si="4"/>
        <v>138230.07675795088</v>
      </c>
      <c r="D34" s="1">
        <f t="shared" si="5"/>
        <v>-4.4139959014401198</v>
      </c>
      <c r="E34" s="1">
        <f t="shared" si="6"/>
        <v>-1.2498283541305755</v>
      </c>
      <c r="F34" s="1">
        <f t="shared" si="7"/>
        <v>0.217982229707608</v>
      </c>
      <c r="G34" s="1">
        <f t="shared" si="10"/>
        <v>2.040208369029755</v>
      </c>
      <c r="H34" s="1">
        <f t="shared" si="11"/>
        <v>12</v>
      </c>
    </row>
    <row r="35" spans="2:12">
      <c r="B35" s="1">
        <v>22.5</v>
      </c>
      <c r="C35" s="1">
        <f t="shared" si="4"/>
        <v>141371.6694115407</v>
      </c>
      <c r="D35" s="1">
        <f t="shared" si="5"/>
        <v>-4.165059785278058</v>
      </c>
      <c r="E35" s="1">
        <f t="shared" si="6"/>
        <v>-1.2194602276180362</v>
      </c>
      <c r="F35" s="1">
        <f t="shared" si="7"/>
        <v>0.23041960157344735</v>
      </c>
      <c r="G35" s="1">
        <f t="shared" si="10"/>
        <v>2.1908502508609979</v>
      </c>
      <c r="H35" s="1">
        <f t="shared" si="11"/>
        <v>12</v>
      </c>
      <c r="K35" s="1" t="s">
        <v>248</v>
      </c>
      <c r="L35" s="1">
        <f ca="1">MATCH(C2,OFFSET(G29,G22,0,661-G22),-1)</f>
        <v>95</v>
      </c>
    </row>
    <row r="36" spans="2:12">
      <c r="B36" s="1">
        <v>23</v>
      </c>
      <c r="C36" s="1">
        <f t="shared" si="4"/>
        <v>144513.26206513049</v>
      </c>
      <c r="D36" s="1">
        <f t="shared" si="5"/>
        <v>-3.9321815052873665</v>
      </c>
      <c r="E36" s="1">
        <f t="shared" si="6"/>
        <v>-1.1903554259324061</v>
      </c>
      <c r="F36" s="1">
        <f t="shared" si="7"/>
        <v>0.24340342020501465</v>
      </c>
      <c r="G36" s="1">
        <f t="shared" si="10"/>
        <v>2.3481107149777753</v>
      </c>
      <c r="H36" s="1">
        <f t="shared" si="11"/>
        <v>12</v>
      </c>
      <c r="K36" s="1" t="s">
        <v>185</v>
      </c>
      <c r="L36" s="1">
        <f ca="1">INDEX(G30:G690,G22+L35,0)</f>
        <v>11.984910144135149</v>
      </c>
    </row>
    <row r="37" spans="2:12">
      <c r="B37" s="1">
        <v>23.5</v>
      </c>
      <c r="C37" s="1">
        <f t="shared" si="4"/>
        <v>147654.85471872028</v>
      </c>
      <c r="D37" s="1">
        <f t="shared" si="5"/>
        <v>-3.7140090833807458</v>
      </c>
      <c r="E37" s="1">
        <f t="shared" si="6"/>
        <v>-1.1624333113187759</v>
      </c>
      <c r="F37" s="1">
        <f t="shared" si="7"/>
        <v>0.25695893107573198</v>
      </c>
      <c r="G37" s="1">
        <f t="shared" si="10"/>
        <v>2.5122955354346908</v>
      </c>
      <c r="H37" s="1">
        <f t="shared" si="11"/>
        <v>12</v>
      </c>
      <c r="K37" s="1" t="s">
        <v>231</v>
      </c>
      <c r="L37" s="1">
        <f ca="1">INDEX(B30:B690,G22+L35,0)</f>
        <v>97.5</v>
      </c>
    </row>
    <row r="38" spans="2:12">
      <c r="B38" s="1">
        <v>24</v>
      </c>
      <c r="C38" s="1">
        <f t="shared" si="4"/>
        <v>150796.44737231007</v>
      </c>
      <c r="D38" s="1">
        <f t="shared" si="5"/>
        <v>-3.5093298894045439</v>
      </c>
      <c r="E38" s="1">
        <f t="shared" si="6"/>
        <v>-1.1356199658351454</v>
      </c>
      <c r="F38" s="1">
        <f t="shared" si="7"/>
        <v>0.27111295111713829</v>
      </c>
      <c r="G38" s="1">
        <f t="shared" si="10"/>
        <v>2.6837295198418687</v>
      </c>
      <c r="H38" s="1">
        <f t="shared" si="11"/>
        <v>12</v>
      </c>
    </row>
    <row r="39" spans="2:12">
      <c r="B39" s="1">
        <v>24.5</v>
      </c>
      <c r="C39" s="1">
        <f t="shared" si="4"/>
        <v>153938.04002589986</v>
      </c>
      <c r="D39" s="1">
        <f t="shared" si="5"/>
        <v>-3.3170537547638776</v>
      </c>
      <c r="E39" s="1">
        <f t="shared" si="6"/>
        <v>-1.1098475056572286</v>
      </c>
      <c r="F39" s="1">
        <f t="shared" si="7"/>
        <v>0.28589396412850221</v>
      </c>
      <c r="G39" s="1">
        <f t="shared" si="10"/>
        <v>2.8627576649695108</v>
      </c>
      <c r="H39" s="1">
        <f t="shared" si="11"/>
        <v>12</v>
      </c>
    </row>
    <row r="40" spans="2:12">
      <c r="B40" s="1">
        <v>25</v>
      </c>
      <c r="C40" s="1">
        <f t="shared" si="4"/>
        <v>157079.63267948967</v>
      </c>
      <c r="D40" s="1">
        <f t="shared" si="5"/>
        <v>-3.1361984260752269</v>
      </c>
      <c r="E40" s="1">
        <f t="shared" si="6"/>
        <v>-1.0850534776666829</v>
      </c>
      <c r="F40" s="1">
        <f t="shared" si="7"/>
        <v>0.30133221996622578</v>
      </c>
      <c r="G40" s="1">
        <f t="shared" si="10"/>
        <v>3.0497463581334179</v>
      </c>
      <c r="H40" s="1">
        <f t="shared" si="11"/>
        <v>12</v>
      </c>
    </row>
    <row r="41" spans="2:12">
      <c r="B41" s="1">
        <v>25.5</v>
      </c>
      <c r="C41" s="1">
        <f t="shared" si="4"/>
        <v>160221.22533307943</v>
      </c>
      <c r="D41" s="1">
        <f t="shared" si="5"/>
        <v>-2.9658769954586974</v>
      </c>
      <c r="E41" s="1">
        <f t="shared" si="6"/>
        <v>-1.0611803270289577</v>
      </c>
      <c r="F41" s="1">
        <f t="shared" si="7"/>
        <v>0.31745983693311747</v>
      </c>
      <c r="G41" s="1">
        <f t="shared" si="10"/>
        <v>3.2450846173374321</v>
      </c>
      <c r="H41" s="1">
        <f t="shared" si="11"/>
        <v>12</v>
      </c>
    </row>
    <row r="42" spans="2:12">
      <c r="B42" s="1">
        <v>26</v>
      </c>
      <c r="C42" s="1">
        <f t="shared" si="4"/>
        <v>163362.81798666925</v>
      </c>
      <c r="D42" s="1">
        <f t="shared" si="5"/>
        <v>-2.8052870063565338</v>
      </c>
      <c r="E42" s="1">
        <f t="shared" si="6"/>
        <v>-1.0381749262044664</v>
      </c>
      <c r="F42" s="1">
        <f t="shared" si="7"/>
        <v>0.3343109065299783</v>
      </c>
      <c r="G42" s="1">
        <f t="shared" si="10"/>
        <v>3.4491853600283036</v>
      </c>
      <c r="H42" s="1">
        <f t="shared" si="11"/>
        <v>12</v>
      </c>
    </row>
    <row r="43" spans="2:12">
      <c r="B43" s="1">
        <v>26.5</v>
      </c>
      <c r="C43" s="1">
        <f t="shared" si="4"/>
        <v>166504.41064025904</v>
      </c>
      <c r="D43" s="1">
        <f t="shared" si="5"/>
        <v>-2.6537009844030148</v>
      </c>
      <c r="E43" s="1">
        <f t="shared" si="6"/>
        <v>-1.0159881572792526</v>
      </c>
      <c r="F43" s="1">
        <f t="shared" si="7"/>
        <v>0.35192159940372536</v>
      </c>
      <c r="G43" s="1">
        <f t="shared" si="10"/>
        <v>3.6624866863430552</v>
      </c>
      <c r="H43" s="1">
        <f t="shared" si="11"/>
        <v>12</v>
      </c>
    </row>
    <row r="44" spans="2:12">
      <c r="B44" s="1">
        <v>27</v>
      </c>
      <c r="C44" s="1">
        <f t="shared" si="4"/>
        <v>169646.00329384883</v>
      </c>
      <c r="D44" s="1">
        <f t="shared" si="5"/>
        <v>-2.510458184220874</v>
      </c>
      <c r="E44" s="1">
        <f t="shared" si="6"/>
        <v>-0.9945745407033566</v>
      </c>
      <c r="F44" s="1">
        <f t="shared" si="7"/>
        <v>0.3703302709104806</v>
      </c>
      <c r="G44" s="1">
        <f t="shared" si="10"/>
        <v>3.8854531576927998</v>
      </c>
      <c r="H44" s="1">
        <f t="shared" si="11"/>
        <v>12</v>
      </c>
    </row>
    <row r="45" spans="2:12">
      <c r="B45" s="1">
        <v>27.5</v>
      </c>
      <c r="C45" s="1">
        <f t="shared" si="4"/>
        <v>172787.59594743862</v>
      </c>
      <c r="D45" s="1">
        <f t="shared" si="5"/>
        <v>-2.3749573769216759</v>
      </c>
      <c r="E45" s="1">
        <f t="shared" si="6"/>
        <v>-0.97389190453045171</v>
      </c>
      <c r="F45" s="1">
        <f t="shared" si="7"/>
        <v>0.38957756418787898</v>
      </c>
      <c r="G45" s="1">
        <f t="shared" si="10"/>
        <v>4.1185770451781281</v>
      </c>
      <c r="H45" s="1">
        <f t="shared" si="11"/>
        <v>12</v>
      </c>
    </row>
    <row r="46" spans="2:12">
      <c r="B46" s="1">
        <v>28</v>
      </c>
      <c r="C46" s="1">
        <f t="shared" si="4"/>
        <v>175929.18860102841</v>
      </c>
      <c r="D46" s="1">
        <f t="shared" si="5"/>
        <v>-2.2466505309910936</v>
      </c>
      <c r="E46" s="1">
        <f t="shared" si="6"/>
        <v>-0.95390108909609217</v>
      </c>
      <c r="F46" s="1">
        <f t="shared" si="7"/>
        <v>0.40970650797314678</v>
      </c>
      <c r="G46" s="1">
        <f t="shared" si="10"/>
        <v>4.3623795143650854</v>
      </c>
      <c r="H46" s="1">
        <f t="shared" si="11"/>
        <v>12</v>
      </c>
    </row>
    <row r="47" spans="2:12">
      <c r="B47" s="1">
        <v>28.5</v>
      </c>
      <c r="C47" s="1">
        <f t="shared" si="4"/>
        <v>179070.7812546182</v>
      </c>
      <c r="D47" s="1">
        <f t="shared" si="5"/>
        <v>-2.1250372622924192</v>
      </c>
      <c r="E47" s="1">
        <f t="shared" si="6"/>
        <v>-0.93456568278245977</v>
      </c>
      <c r="F47" s="1">
        <f t="shared" si="7"/>
        <v>0.4307626055818215</v>
      </c>
      <c r="G47" s="1">
        <f t="shared" si="10"/>
        <v>4.6174117029985347</v>
      </c>
      <c r="H47" s="1">
        <f t="shared" si="11"/>
        <v>12</v>
      </c>
    </row>
    <row r="48" spans="2:12">
      <c r="B48" s="1">
        <v>29</v>
      </c>
      <c r="C48" s="1">
        <f t="shared" si="4"/>
        <v>182212.37390820801</v>
      </c>
      <c r="D48" s="1">
        <f t="shared" si="5"/>
        <v>-2.009659948034503</v>
      </c>
      <c r="E48" s="1">
        <f t="shared" si="6"/>
        <v>-0.91585178511779253</v>
      </c>
      <c r="F48" s="1">
        <f t="shared" si="7"/>
        <v>0.45279391043995282</v>
      </c>
      <c r="G48" s="1">
        <f t="shared" si="10"/>
        <v>4.8842556358508009</v>
      </c>
      <c r="H48" s="1">
        <f t="shared" si="11"/>
        <v>12</v>
      </c>
    </row>
    <row r="49" spans="2:8">
      <c r="B49" s="1">
        <v>29.5</v>
      </c>
      <c r="C49" s="1">
        <f t="shared" si="4"/>
        <v>185353.9665617978</v>
      </c>
      <c r="D49" s="1">
        <f t="shared" si="5"/>
        <v>-1.9000994154519009</v>
      </c>
      <c r="E49" s="1">
        <f t="shared" si="6"/>
        <v>-0.89772779396739777</v>
      </c>
      <c r="F49" s="1">
        <f t="shared" si="7"/>
        <v>0.47585108229704237</v>
      </c>
      <c r="G49" s="1">
        <f t="shared" si="10"/>
        <v>5.1635249055747652</v>
      </c>
      <c r="H49" s="1">
        <f t="shared" si="11"/>
        <v>12</v>
      </c>
    </row>
    <row r="50" spans="2:8">
      <c r="B50" s="1">
        <v>30</v>
      </c>
      <c r="C50" s="1">
        <f t="shared" si="4"/>
        <v>188495.55921538756</v>
      </c>
      <c r="D50" s="1">
        <f t="shared" si="5"/>
        <v>-1.7959711292189091</v>
      </c>
      <c r="E50" s="1">
        <f t="shared" si="6"/>
        <v>-0.88016421400556166</v>
      </c>
      <c r="F50" s="1">
        <f t="shared" si="7"/>
        <v>0.49998741668729324</v>
      </c>
      <c r="G50" s="1">
        <f t="shared" si="10"/>
        <v>5.4558650295395443</v>
      </c>
      <c r="H50" s="1">
        <f t="shared" si="11"/>
        <v>12</v>
      </c>
    </row>
    <row r="51" spans="2:8">
      <c r="B51" s="1">
        <v>30.5</v>
      </c>
      <c r="C51" s="1">
        <f t="shared" si="4"/>
        <v>191637.15186897738</v>
      </c>
      <c r="D51" s="1">
        <f t="shared" si="5"/>
        <v>-1.696921812735305</v>
      </c>
      <c r="E51" s="1">
        <f t="shared" si="6"/>
        <v>-0.86313348402628909</v>
      </c>
      <c r="F51" s="1">
        <f t="shared" si="7"/>
        <v>0.52525883829458986</v>
      </c>
      <c r="G51" s="1">
        <f t="shared" si="10"/>
        <v>5.7619533694668936</v>
      </c>
      <c r="H51" s="1">
        <f t="shared" si="11"/>
        <v>12</v>
      </c>
    </row>
    <row r="52" spans="2:8">
      <c r="B52" s="1">
        <v>31</v>
      </c>
      <c r="C52" s="1">
        <f t="shared" si="4"/>
        <v>194778.74452256717</v>
      </c>
      <c r="D52" s="1">
        <f t="shared" si="5"/>
        <v>-1.6026264477596435</v>
      </c>
      <c r="E52" s="1">
        <f t="shared" si="6"/>
        <v>-0.84660982096590831</v>
      </c>
      <c r="F52" s="1">
        <f t="shared" si="7"/>
        <v>0.55172384654621698</v>
      </c>
      <c r="G52" s="1">
        <f t="shared" si="10"/>
        <v>6.0824984724604372</v>
      </c>
      <c r="H52" s="1">
        <f t="shared" si="11"/>
        <v>12</v>
      </c>
    </row>
    <row r="53" spans="2:8">
      <c r="B53" s="1">
        <v>31.5</v>
      </c>
      <c r="C53" s="1">
        <f t="shared" si="4"/>
        <v>197920.33717615699</v>
      </c>
      <c r="D53" s="1">
        <f t="shared" si="5"/>
        <v>-1.5127856047337032</v>
      </c>
      <c r="E53" s="1">
        <f t="shared" si="6"/>
        <v>-0.830569078780662</v>
      </c>
      <c r="F53" s="1">
        <f t="shared" si="7"/>
        <v>0.57944339893955565</v>
      </c>
      <c r="G53" s="1">
        <f t="shared" si="10"/>
        <v>6.4182386578545376</v>
      </c>
      <c r="H53" s="1">
        <f t="shared" si="11"/>
        <v>12</v>
      </c>
    </row>
    <row r="54" spans="2:8">
      <c r="B54" s="1">
        <v>32</v>
      </c>
      <c r="C54" s="1">
        <f t="shared" si="4"/>
        <v>201061.92982974675</v>
      </c>
      <c r="D54" s="1">
        <f t="shared" si="5"/>
        <v>-1.4271230627900562</v>
      </c>
      <c r="E54" s="1">
        <f t="shared" si="6"/>
        <v>-0.81498862055452881</v>
      </c>
      <c r="F54" s="1">
        <f t="shared" si="7"/>
        <v>0.60848071421925787</v>
      </c>
      <c r="G54" s="1">
        <f t="shared" si="10"/>
        <v>6.7699396332893693</v>
      </c>
      <c r="H54" s="1">
        <f t="shared" si="11"/>
        <v>12</v>
      </c>
    </row>
    <row r="55" spans="2:8">
      <c r="B55" s="1">
        <v>32.5</v>
      </c>
      <c r="C55" s="1">
        <f t="shared" si="4"/>
        <v>204203.52248333654</v>
      </c>
      <c r="D55" s="1">
        <f t="shared" si="5"/>
        <v>-1.3453836840681821</v>
      </c>
      <c r="E55" s="1">
        <f t="shared" si="6"/>
        <v>-0.79984720241247231</v>
      </c>
      <c r="F55" s="1">
        <f t="shared" si="7"/>
        <v>0.63890097349605435</v>
      </c>
      <c r="G55" s="1">
        <f t="shared" si="10"/>
        <v>7.1383908746514999</v>
      </c>
      <c r="H55" s="1">
        <f t="shared" si="11"/>
        <v>12</v>
      </c>
    </row>
    <row r="56" spans="2:8">
      <c r="B56" s="1">
        <v>33</v>
      </c>
      <c r="C56" s="1">
        <f t="shared" si="4"/>
        <v>207345.11513692635</v>
      </c>
      <c r="D56" s="1">
        <f t="shared" si="5"/>
        <v>-1.2673315117511632</v>
      </c>
      <c r="E56" s="1">
        <f t="shared" si="6"/>
        <v>-0.7851248679870344</v>
      </c>
      <c r="F56" s="1">
        <f t="shared" si="7"/>
        <v>0.67077089266947243</v>
      </c>
      <c r="G56" s="1">
        <f t="shared" si="10"/>
        <v>7.5244004472429289</v>
      </c>
      <c r="H56" s="1">
        <f t="shared" si="11"/>
        <v>12</v>
      </c>
    </row>
    <row r="57" spans="2:8">
      <c r="B57" s="1">
        <v>33.5</v>
      </c>
      <c r="C57" s="1">
        <f t="shared" si="4"/>
        <v>210486.70779051614</v>
      </c>
      <c r="D57" s="1">
        <f t="shared" si="5"/>
        <v>-1.1927480653125571</v>
      </c>
      <c r="E57" s="1">
        <f t="shared" si="6"/>
        <v>-0.77080285233568047</v>
      </c>
      <c r="F57" s="1">
        <f t="shared" si="7"/>
        <v>0.70415813404788585</v>
      </c>
      <c r="G57" s="1">
        <f t="shared" si="10"/>
        <v>7.928787879302611</v>
      </c>
      <c r="H57" s="1">
        <f t="shared" si="11"/>
        <v>12</v>
      </c>
    </row>
    <row r="58" spans="2:8">
      <c r="B58" s="1">
        <v>34</v>
      </c>
      <c r="C58" s="1">
        <f t="shared" si="4"/>
        <v>213628.30044410596</v>
      </c>
      <c r="D58" s="1">
        <f t="shared" si="5"/>
        <v>-1.1214308099455161</v>
      </c>
      <c r="E58" s="1">
        <f t="shared" si="6"/>
        <v>-0.75686349433602373</v>
      </c>
      <c r="F58" s="1">
        <f t="shared" si="7"/>
        <v>0.73913051886046466</v>
      </c>
      <c r="G58" s="1">
        <f t="shared" si="10"/>
        <v>8.3523746239237351</v>
      </c>
      <c r="H58" s="1">
        <f t="shared" si="11"/>
        <v>12</v>
      </c>
    </row>
    <row r="59" spans="2:8">
      <c r="B59" s="1">
        <v>34.5</v>
      </c>
      <c r="C59" s="1">
        <f t="shared" si="4"/>
        <v>216769.89309769572</v>
      </c>
      <c r="D59" s="1">
        <f t="shared" si="5"/>
        <v>-1.0531917801277189</v>
      </c>
      <c r="E59" s="1">
        <f t="shared" si="6"/>
        <v>-0.74329015669886056</v>
      </c>
      <c r="F59" s="1">
        <f t="shared" si="7"/>
        <v>0.77575499551713012</v>
      </c>
      <c r="G59" s="1">
        <f t="shared" si="10"/>
        <v>8.7959715625823005</v>
      </c>
      <c r="H59" s="1">
        <f t="shared" si="11"/>
        <v>12</v>
      </c>
    </row>
    <row r="60" spans="2:8">
      <c r="B60" s="1">
        <v>35</v>
      </c>
      <c r="C60" s="1">
        <f t="shared" si="4"/>
        <v>219911.48575128551</v>
      </c>
      <c r="D60" s="1">
        <f t="shared" si="5"/>
        <v>-0.98785633983429966</v>
      </c>
      <c r="E60" s="1">
        <f t="shared" si="6"/>
        <v>-0.73006715283722667</v>
      </c>
      <c r="F60" s="1">
        <f t="shared" si="7"/>
        <v>0.81409631121222292</v>
      </c>
      <c r="G60" s="1">
        <f t="shared" si="10"/>
        <v>9.2603629155544223</v>
      </c>
      <c r="H60" s="1">
        <f t="shared" si="11"/>
        <v>12</v>
      </c>
    </row>
    <row r="61" spans="2:8">
      <c r="B61" s="1">
        <v>35.5</v>
      </c>
      <c r="C61" s="1">
        <f t="shared" si="4"/>
        <v>223053.07840487533</v>
      </c>
      <c r="D61" s="1">
        <f t="shared" si="5"/>
        <v>-0.92526206411189627</v>
      </c>
      <c r="E61" s="1">
        <f t="shared" si="6"/>
        <v>-0.71717967991553622</v>
      </c>
      <c r="F61" s="1">
        <f t="shared" si="7"/>
        <v>0.85421532719500104</v>
      </c>
      <c r="G61" s="1">
        <f t="shared" si="10"/>
        <v>9.7462858364138381</v>
      </c>
      <c r="H61" s="1">
        <f t="shared" si="11"/>
        <v>12</v>
      </c>
    </row>
    <row r="62" spans="2:8">
      <c r="B62" s="1">
        <v>36</v>
      </c>
      <c r="C62" s="1">
        <f t="shared" si="4"/>
        <v>226194.67105846512</v>
      </c>
      <c r="D62" s="1">
        <f t="shared" si="5"/>
        <v>-0.86525772862424155</v>
      </c>
      <c r="E62" s="1">
        <f t="shared" si="6"/>
        <v>-0.70461375747795862</v>
      </c>
      <c r="F62" s="1">
        <f t="shared" si="7"/>
        <v>0.89616691143354632</v>
      </c>
      <c r="G62" s="1">
        <f t="shared" si="10"/>
        <v>10.25440488790365</v>
      </c>
      <c r="H62" s="1">
        <f t="shared" si="11"/>
        <v>12</v>
      </c>
    </row>
    <row r="63" spans="2:8">
      <c r="B63" s="1">
        <v>36.5</v>
      </c>
      <c r="C63" s="1">
        <f t="shared" ref="C63:C93" si="12">2*PI()*B63*1000</f>
        <v>229336.26371205488</v>
      </c>
      <c r="D63" s="1">
        <f t="shared" ref="D63:D93" si="13">1+$E$15/$E$14*(1-$C$20^2/C63^2)</f>
        <v>-0.80770239541904143</v>
      </c>
      <c r="E63" s="1">
        <f t="shared" ref="E63:E93" si="14">$C$21*(C63/$C$20-$C$20/C63)</f>
        <v>-0.69235617112103676</v>
      </c>
      <c r="F63" s="1">
        <f t="shared" ref="F63:F93" si="15">(D63^2+E63^2)^0.5/(D63^2+E63^2)</f>
        <v>0.93999733755411163</v>
      </c>
      <c r="G63" s="1">
        <f t="shared" si="10"/>
        <v>10.785280537798968</v>
      </c>
      <c r="H63" s="1">
        <f t="shared" si="11"/>
        <v>12</v>
      </c>
    </row>
    <row r="64" spans="2:8">
      <c r="B64" s="1">
        <v>37</v>
      </c>
      <c r="C64" s="1">
        <f t="shared" si="12"/>
        <v>232477.85636564469</v>
      </c>
      <c r="D64" s="1">
        <f t="shared" si="13"/>
        <v>-0.75246458458511123</v>
      </c>
      <c r="E64" s="1">
        <f t="shared" si="14"/>
        <v>-0.68039442073339296</v>
      </c>
      <c r="F64" s="1">
        <f t="shared" si="15"/>
        <v>0.98574111743950188</v>
      </c>
      <c r="G64" s="1">
        <f t="shared" ref="G64:G94" si="16">F64*$C$23/$C$13-$C$3</f>
        <v>11.339330795228037</v>
      </c>
      <c r="H64" s="1">
        <f t="shared" ref="H64:H94" si="17">$C$2</f>
        <v>12</v>
      </c>
    </row>
    <row r="65" spans="2:8">
      <c r="B65" s="1">
        <v>37.5</v>
      </c>
      <c r="C65" s="1">
        <f t="shared" si="12"/>
        <v>235619.44901923448</v>
      </c>
      <c r="D65" s="1">
        <f t="shared" si="13"/>
        <v>-0.69942152270010105</v>
      </c>
      <c r="E65" s="1">
        <f t="shared" si="14"/>
        <v>-0.66871667287625591</v>
      </c>
      <c r="F65" s="1">
        <f t="shared" si="15"/>
        <v>1.0334171989704057</v>
      </c>
      <c r="G65" s="1">
        <f t="shared" si="16"/>
        <v>11.91678515758262</v>
      </c>
      <c r="H65" s="1">
        <f t="shared" si="17"/>
        <v>12</v>
      </c>
    </row>
    <row r="66" spans="2:8">
      <c r="B66" s="1">
        <v>38</v>
      </c>
      <c r="C66" s="1">
        <f t="shared" si="12"/>
        <v>238761.04167282427</v>
      </c>
      <c r="D66" s="1">
        <f t="shared" si="13"/>
        <v>-0.6484584600394856</v>
      </c>
      <c r="E66" s="1">
        <f t="shared" si="14"/>
        <v>-0.6573117169234215</v>
      </c>
      <c r="F66" s="1">
        <f t="shared" si="15"/>
        <v>1.0830244731302585</v>
      </c>
      <c r="G66" s="1">
        <f t="shared" si="16"/>
        <v>12.51763019241541</v>
      </c>
      <c r="H66" s="1">
        <f t="shared" si="17"/>
        <v>12</v>
      </c>
    </row>
    <row r="67" spans="2:8">
      <c r="B67" s="1">
        <v>38.5</v>
      </c>
      <c r="C67" s="1">
        <f t="shared" si="12"/>
        <v>241902.63432641406</v>
      </c>
      <c r="D67" s="1">
        <f t="shared" si="13"/>
        <v>-0.59946804944983456</v>
      </c>
      <c r="E67" s="1">
        <f t="shared" si="14"/>
        <v>-0.64616892461887809</v>
      </c>
      <c r="F67" s="1">
        <f t="shared" si="15"/>
        <v>1.1345365599543504</v>
      </c>
      <c r="G67" s="1">
        <f t="shared" si="16"/>
        <v>13.141546384673756</v>
      </c>
      <c r="H67" s="1">
        <f t="shared" si="17"/>
        <v>12</v>
      </c>
    </row>
    <row r="68" spans="2:8">
      <c r="B68" s="1">
        <v>39</v>
      </c>
      <c r="C68" s="1">
        <f t="shared" si="12"/>
        <v>245044.22698000385</v>
      </c>
      <c r="D68" s="1">
        <f t="shared" si="13"/>
        <v>-0.55234978060290429</v>
      </c>
      <c r="E68" s="1">
        <f t="shared" si="14"/>
        <v>-0.63527821274538343</v>
      </c>
      <c r="F68" s="1">
        <f t="shared" si="15"/>
        <v>1.1878958852489538</v>
      </c>
      <c r="G68" s="1">
        <f t="shared" si="16"/>
        <v>13.78783639371515</v>
      </c>
      <c r="H68" s="1">
        <f t="shared" si="17"/>
        <v>12</v>
      </c>
    </row>
    <row r="69" spans="2:8">
      <c r="B69" s="1">
        <v>39.5</v>
      </c>
      <c r="C69" s="1">
        <f t="shared" si="12"/>
        <v>248185.81963359367</v>
      </c>
      <c r="D69" s="1">
        <f t="shared" si="13"/>
        <v>-0.50700946405833491</v>
      </c>
      <c r="E69" s="1">
        <f t="shared" si="14"/>
        <v>-0.62463000862834073</v>
      </c>
      <c r="F69" s="1">
        <f t="shared" si="15"/>
        <v>1.243007124737642</v>
      </c>
      <c r="G69" s="1">
        <f t="shared" si="16"/>
        <v>14.455345648578776</v>
      </c>
      <c r="H69" s="1">
        <f t="shared" si="17"/>
        <v>12</v>
      </c>
    </row>
    <row r="70" spans="2:8">
      <c r="B70" s="1">
        <v>40</v>
      </c>
      <c r="C70" s="1">
        <f t="shared" si="12"/>
        <v>251327.41228718346</v>
      </c>
      <c r="D70" s="1">
        <f t="shared" si="13"/>
        <v>-0.46335876018563571</v>
      </c>
      <c r="E70" s="1">
        <f t="shared" si="14"/>
        <v>-0.61421521822688352</v>
      </c>
      <c r="F70" s="1">
        <f t="shared" si="15"/>
        <v>1.2997301840998863</v>
      </c>
      <c r="G70" s="1">
        <f t="shared" si="16"/>
        <v>15.142377321968171</v>
      </c>
      <c r="H70" s="1">
        <f t="shared" si="17"/>
        <v>12</v>
      </c>
    </row>
    <row r="71" spans="2:8">
      <c r="B71" s="1">
        <v>40.5</v>
      </c>
      <c r="C71" s="1">
        <f t="shared" si="12"/>
        <v>254469.00494077324</v>
      </c>
      <c r="D71" s="1">
        <f t="shared" si="13"/>
        <v>-0.42131474854261053</v>
      </c>
      <c r="E71" s="1">
        <f t="shared" si="14"/>
        <v>-0.60402519658858211</v>
      </c>
      <c r="F71" s="1">
        <f t="shared" si="15"/>
        <v>1.3578730053832144</v>
      </c>
      <c r="G71" s="1">
        <f t="shared" si="16"/>
        <v>15.846605201264362</v>
      </c>
      <c r="H71" s="1">
        <f t="shared" si="17"/>
        <v>12</v>
      </c>
    </row>
    <row r="72" spans="2:8">
      <c r="B72" s="1">
        <v>41</v>
      </c>
      <c r="C72" s="1">
        <f t="shared" si="12"/>
        <v>257610.597594363</v>
      </c>
      <c r="D72" s="1">
        <f t="shared" si="13"/>
        <v>-0.38079953378763709</v>
      </c>
      <c r="E72" s="1">
        <f t="shared" si="14"/>
        <v>-0.59405172046600452</v>
      </c>
      <c r="F72" s="1">
        <f t="shared" si="15"/>
        <v>1.4171846418804768</v>
      </c>
      <c r="G72" s="1">
        <f t="shared" si="16"/>
        <v>16.564989811197808</v>
      </c>
      <c r="H72" s="1">
        <f t="shared" si="17"/>
        <v>12</v>
      </c>
    </row>
    <row r="73" spans="2:8">
      <c r="B73" s="1">
        <v>41.5</v>
      </c>
      <c r="C73" s="1">
        <f t="shared" si="12"/>
        <v>260752.19024795285</v>
      </c>
      <c r="D73" s="1">
        <f t="shared" si="13"/>
        <v>-0.34173988462593519</v>
      </c>
      <c r="E73" s="1">
        <f t="shared" si="14"/>
        <v>-0.58428696291279858</v>
      </c>
      <c r="F73" s="1">
        <f t="shared" si="15"/>
        <v>1.477349217579659</v>
      </c>
      <c r="G73" s="1">
        <f t="shared" si="16"/>
        <v>17.293705250493826</v>
      </c>
      <c r="H73" s="1">
        <f t="shared" si="17"/>
        <v>12</v>
      </c>
    </row>
    <row r="74" spans="2:8">
      <c r="B74" s="1">
        <v>42</v>
      </c>
      <c r="C74" s="1">
        <f t="shared" si="12"/>
        <v>263893.78290154261</v>
      </c>
      <c r="D74" s="1">
        <f t="shared" si="13"/>
        <v>-0.3040669026627083</v>
      </c>
      <c r="E74" s="1">
        <f t="shared" si="14"/>
        <v>-0.57472346969434451</v>
      </c>
      <c r="F74" s="1">
        <f t="shared" si="15"/>
        <v>1.537981566696303</v>
      </c>
      <c r="G74" s="1">
        <f t="shared" si="16"/>
        <v>18.0280863777372</v>
      </c>
      <c r="H74" s="1">
        <f t="shared" si="17"/>
        <v>12</v>
      </c>
    </row>
    <row r="75" spans="2:8">
      <c r="B75" s="1">
        <v>42.5</v>
      </c>
      <c r="C75" s="1">
        <f t="shared" si="12"/>
        <v>267035.3755551324</v>
      </c>
      <c r="D75" s="1">
        <f t="shared" si="13"/>
        <v>-0.26771571836513064</v>
      </c>
      <c r="E75" s="1">
        <f t="shared" si="14"/>
        <v>-0.56535413736353335</v>
      </c>
      <c r="F75" s="1">
        <f t="shared" si="15"/>
        <v>1.5986255038936192</v>
      </c>
      <c r="G75" s="1">
        <f t="shared" si="16"/>
        <v>18.762607860217848</v>
      </c>
      <c r="H75" s="1">
        <f t="shared" si="17"/>
        <v>12</v>
      </c>
    </row>
    <row r="76" spans="2:8">
      <c r="B76" s="1">
        <v>43</v>
      </c>
      <c r="C76" s="1">
        <f t="shared" si="12"/>
        <v>270176.96820872219</v>
      </c>
      <c r="D76" s="1">
        <f t="shared" si="13"/>
        <v>-0.23262521162629413</v>
      </c>
      <c r="E76" s="1">
        <f t="shared" si="14"/>
        <v>-0.55617219286614461</v>
      </c>
      <c r="F76" s="1">
        <f t="shared" si="15"/>
        <v>1.6587557632915759</v>
      </c>
      <c r="G76" s="1">
        <f t="shared" si="16"/>
        <v>19.490907659276534</v>
      </c>
      <c r="H76" s="1">
        <f t="shared" si="17"/>
        <v>12</v>
      </c>
    </row>
    <row r="77" spans="2:8">
      <c r="B77" s="1">
        <v>43.5</v>
      </c>
      <c r="C77" s="1">
        <f t="shared" si="12"/>
        <v>273318.56086231198</v>
      </c>
      <c r="D77" s="1">
        <f t="shared" si="13"/>
        <v>-0.19873775468200172</v>
      </c>
      <c r="E77" s="1">
        <f t="shared" si="14"/>
        <v>-0.54717117455275033</v>
      </c>
      <c r="F77" s="1">
        <f t="shared" si="15"/>
        <v>1.7177846104951766</v>
      </c>
      <c r="G77" s="1">
        <f t="shared" si="16"/>
        <v>20.205867115421992</v>
      </c>
      <c r="H77" s="1">
        <f t="shared" si="17"/>
        <v>12</v>
      </c>
    </row>
    <row r="78" spans="2:8">
      <c r="B78" s="1">
        <v>44</v>
      </c>
      <c r="C78" s="1">
        <f t="shared" si="12"/>
        <v>276460.15351590177</v>
      </c>
      <c r="D78" s="1">
        <f t="shared" si="13"/>
        <v>-0.16599897536002994</v>
      </c>
      <c r="E78" s="1">
        <f t="shared" si="14"/>
        <v>-0.53834491448525956</v>
      </c>
      <c r="F78" s="1">
        <f t="shared" si="15"/>
        <v>1.7750739216962215</v>
      </c>
      <c r="G78" s="1">
        <f t="shared" si="16"/>
        <v>20.899757250832735</v>
      </c>
      <c r="H78" s="1">
        <f t="shared" si="17"/>
        <v>12</v>
      </c>
    </row>
    <row r="79" spans="2:8">
      <c r="B79" s="1">
        <v>44.5</v>
      </c>
      <c r="C79" s="1">
        <f t="shared" si="12"/>
        <v>279601.74616949161</v>
      </c>
      <c r="D79" s="1">
        <f t="shared" si="13"/>
        <v>-0.13435753884459856</v>
      </c>
      <c r="E79" s="1">
        <f t="shared" si="14"/>
        <v>-0.52968752193628221</v>
      </c>
      <c r="F79" s="1">
        <f t="shared" si="15"/>
        <v>1.8299530977906782</v>
      </c>
      <c r="G79" s="1">
        <f t="shared" si="16"/>
        <v>21.564455745771497</v>
      </c>
      <c r="H79" s="1">
        <f t="shared" si="17"/>
        <v>12</v>
      </c>
    </row>
    <row r="80" spans="2:8">
      <c r="B80" s="1">
        <v>45</v>
      </c>
      <c r="C80" s="1">
        <f t="shared" si="12"/>
        <v>282743.3388230814</v>
      </c>
      <c r="D80" s="1">
        <f t="shared" si="13"/>
        <v>-0.10376494631951449</v>
      </c>
      <c r="E80" s="1">
        <f t="shared" si="14"/>
        <v>-0.52119336798853488</v>
      </c>
      <c r="F80" s="1">
        <f t="shared" si="15"/>
        <v>1.8817425368043832</v>
      </c>
      <c r="G80" s="1">
        <f t="shared" si="16"/>
        <v>22.191731237423962</v>
      </c>
      <c r="H80" s="1">
        <f t="shared" si="17"/>
        <v>12</v>
      </c>
    </row>
    <row r="81" spans="2:8">
      <c r="B81" s="1">
        <v>45.5</v>
      </c>
      <c r="C81" s="1">
        <f t="shared" si="12"/>
        <v>285884.93147667119</v>
      </c>
      <c r="D81" s="1">
        <f t="shared" si="13"/>
        <v>-7.4175349014378611E-2</v>
      </c>
      <c r="E81" s="1">
        <f t="shared" si="14"/>
        <v>-0.51285707114966883</v>
      </c>
      <c r="F81" s="1">
        <f t="shared" si="15"/>
        <v>1.92978157992106</v>
      </c>
      <c r="G81" s="1">
        <f t="shared" si="16"/>
        <v>22.773581803164848</v>
      </c>
      <c r="H81" s="1">
        <f t="shared" si="17"/>
        <v>12</v>
      </c>
    </row>
    <row r="82" spans="2:8">
      <c r="B82" s="1">
        <v>46</v>
      </c>
      <c r="C82" s="1">
        <f t="shared" si="12"/>
        <v>289026.52413026098</v>
      </c>
      <c r="D82" s="1">
        <f t="shared" si="13"/>
        <v>-4.5545376321841635E-2</v>
      </c>
      <c r="E82" s="1">
        <f t="shared" si="14"/>
        <v>-0.50467348390526456</v>
      </c>
      <c r="F82" s="1">
        <f t="shared" si="15"/>
        <v>1.973458997605988</v>
      </c>
      <c r="G82" s="1">
        <f t="shared" si="16"/>
        <v>23.302604209551081</v>
      </c>
      <c r="H82" s="1">
        <f t="shared" si="17"/>
        <v>12</v>
      </c>
    </row>
    <row r="83" spans="2:8">
      <c r="B83" s="1">
        <v>46.5</v>
      </c>
      <c r="C83" s="1">
        <f t="shared" si="12"/>
        <v>292168.11678385071</v>
      </c>
      <c r="D83" s="1">
        <f t="shared" si="13"/>
        <v>-1.7833976782064331E-2</v>
      </c>
      <c r="E83" s="1">
        <f t="shared" si="14"/>
        <v>-0.49663768013937148</v>
      </c>
      <c r="F83" s="1">
        <f t="shared" si="15"/>
        <v>2.0122433701658293</v>
      </c>
      <c r="G83" s="1">
        <f t="shared" si="16"/>
        <v>23.772361882722027</v>
      </c>
      <c r="H83" s="1">
        <f t="shared" si="17"/>
        <v>12</v>
      </c>
    </row>
    <row r="84" spans="2:8">
      <c r="B84" s="1">
        <v>47</v>
      </c>
      <c r="C84" s="1">
        <f t="shared" si="12"/>
        <v>295309.70943744056</v>
      </c>
      <c r="D84" s="1">
        <f t="shared" si="13"/>
        <v>8.9977291548135607E-3</v>
      </c>
      <c r="E84" s="1">
        <f t="shared" si="14"/>
        <v>-0.48874494335799429</v>
      </c>
      <c r="F84" s="1">
        <f t="shared" si="15"/>
        <v>2.045710334314895</v>
      </c>
      <c r="G84" s="1">
        <f t="shared" si="16"/>
        <v>24.177714919760433</v>
      </c>
      <c r="H84" s="1">
        <f t="shared" si="17"/>
        <v>12</v>
      </c>
    </row>
    <row r="85" spans="2:8">
      <c r="B85" s="1">
        <v>47.5</v>
      </c>
      <c r="C85" s="1">
        <f t="shared" si="12"/>
        <v>298451.30209103035</v>
      </c>
      <c r="D85" s="1">
        <f t="shared" si="13"/>
        <v>3.4986585574729112E-2</v>
      </c>
      <c r="E85" s="1">
        <f t="shared" si="14"/>
        <v>-0.48099075565635907</v>
      </c>
      <c r="F85" s="1">
        <f t="shared" si="15"/>
        <v>2.0735637621922445</v>
      </c>
      <c r="G85" s="1">
        <f t="shared" si="16"/>
        <v>24.515076609686194</v>
      </c>
      <c r="H85" s="1">
        <f t="shared" si="17"/>
        <v>12</v>
      </c>
    </row>
    <row r="86" spans="2:8">
      <c r="B86" s="1">
        <v>48</v>
      </c>
      <c r="C86" s="1">
        <f t="shared" si="12"/>
        <v>301592.89474462013</v>
      </c>
      <c r="D86" s="1">
        <f t="shared" si="13"/>
        <v>6.0167527648864016E-2</v>
      </c>
      <c r="E86" s="1">
        <f t="shared" si="14"/>
        <v>-0.47337078737572369</v>
      </c>
      <c r="F86" s="1">
        <f t="shared" si="15"/>
        <v>2.0956485563490892</v>
      </c>
      <c r="G86" s="1">
        <f t="shared" si="16"/>
        <v>24.782568406790084</v>
      </c>
      <c r="H86" s="1">
        <f t="shared" si="17"/>
        <v>12</v>
      </c>
    </row>
    <row r="87" spans="2:8">
      <c r="B87" s="1">
        <v>48.5</v>
      </c>
      <c r="C87" s="1">
        <f t="shared" si="12"/>
        <v>304734.48739820992</v>
      </c>
      <c r="D87" s="1">
        <f t="shared" si="13"/>
        <v>8.4573699097877597E-2</v>
      </c>
      <c r="E87" s="1">
        <f t="shared" si="14"/>
        <v>-0.46588088739997496</v>
      </c>
      <c r="F87" s="1">
        <f t="shared" si="15"/>
        <v>2.1119537927634062</v>
      </c>
      <c r="G87" s="1">
        <f t="shared" si="16"/>
        <v>24.980057998936349</v>
      </c>
      <c r="H87" s="1">
        <f t="shared" si="17"/>
        <v>12</v>
      </c>
    </row>
    <row r="88" spans="2:8">
      <c r="B88" s="1">
        <v>49</v>
      </c>
      <c r="C88" s="1">
        <f t="shared" si="12"/>
        <v>307876.08005179971</v>
      </c>
      <c r="D88" s="1">
        <f t="shared" si="13"/>
        <v>0.10823656130903059</v>
      </c>
      <c r="E88" s="1">
        <f t="shared" si="14"/>
        <v>-0.45851707404631026</v>
      </c>
      <c r="F88" s="1">
        <f t="shared" si="15"/>
        <v>2.1226062133187225</v>
      </c>
      <c r="G88" s="1">
        <f t="shared" si="16"/>
        <v>25.109080488238781</v>
      </c>
      <c r="H88" s="1">
        <f t="shared" si="17"/>
        <v>12</v>
      </c>
    </row>
    <row r="89" spans="2:8">
      <c r="B89" s="1">
        <v>49.5</v>
      </c>
      <c r="C89" s="1">
        <f t="shared" si="12"/>
        <v>311017.67270538956</v>
      </c>
      <c r="D89" s="1">
        <f t="shared" si="13"/>
        <v>0.13118599477726089</v>
      </c>
      <c r="E89" s="1">
        <f t="shared" si="14"/>
        <v>-0.4512755265079994</v>
      </c>
      <c r="F89" s="1">
        <f t="shared" si="15"/>
        <v>2.1278552900415395</v>
      </c>
      <c r="G89" s="1">
        <f t="shared" si="16"/>
        <v>25.172657488583493</v>
      </c>
      <c r="H89" s="1">
        <f t="shared" si="17"/>
        <v>12</v>
      </c>
    </row>
    <row r="90" spans="2:8">
      <c r="B90" s="1">
        <v>50</v>
      </c>
      <c r="C90" s="1">
        <f t="shared" si="12"/>
        <v>314159.26535897935</v>
      </c>
      <c r="D90" s="1">
        <f t="shared" si="13"/>
        <v>0.15345039348119327</v>
      </c>
      <c r="E90" s="1">
        <f t="shared" si="14"/>
        <v>-0.44415257681058229</v>
      </c>
      <c r="F90" s="1">
        <f t="shared" si="15"/>
        <v>2.1280520105971945</v>
      </c>
      <c r="G90" s="1">
        <f t="shared" si="16"/>
        <v>25.175040174814828</v>
      </c>
      <c r="H90" s="1">
        <f t="shared" si="17"/>
        <v>12</v>
      </c>
    </row>
    <row r="91" spans="2:8">
      <c r="B91" s="1">
        <v>50.5</v>
      </c>
      <c r="C91" s="1">
        <f t="shared" si="12"/>
        <v>317300.85801256914</v>
      </c>
      <c r="D91" s="1">
        <f t="shared" si="13"/>
        <v>0.17505675275090016</v>
      </c>
      <c r="E91" s="1">
        <f t="shared" si="14"/>
        <v>-0.43714470224591317</v>
      </c>
      <c r="F91" s="1">
        <f t="shared" si="15"/>
        <v>2.1236240174709082</v>
      </c>
      <c r="G91" s="1">
        <f t="shared" si="16"/>
        <v>25.121408167629156</v>
      </c>
      <c r="H91" s="1">
        <f t="shared" si="17"/>
        <v>12</v>
      </c>
    </row>
    <row r="92" spans="2:8">
      <c r="B92" s="1">
        <v>51</v>
      </c>
      <c r="C92" s="1">
        <f t="shared" si="12"/>
        <v>320442.45066615887</v>
      </c>
      <c r="D92" s="1">
        <f t="shared" si="13"/>
        <v>0.19603075113532564</v>
      </c>
      <c r="E92" s="1">
        <f t="shared" si="14"/>
        <v>-0.43024851825126453</v>
      </c>
      <c r="F92" s="1">
        <f t="shared" si="15"/>
        <v>2.1150497465824123</v>
      </c>
      <c r="G92" s="1">
        <f t="shared" si="16"/>
        <v>25.017556299573211</v>
      </c>
      <c r="H92" s="1">
        <f t="shared" si="17"/>
        <v>12</v>
      </c>
    </row>
    <row r="93" spans="2:8">
      <c r="B93" s="1">
        <v>51.5</v>
      </c>
      <c r="C93" s="1">
        <f t="shared" si="12"/>
        <v>323584.04331974866</v>
      </c>
      <c r="D93" s="1">
        <f t="shared" si="13"/>
        <v>0.21639682673314442</v>
      </c>
      <c r="E93" s="1">
        <f t="shared" si="14"/>
        <v>-0.42346077170323726</v>
      </c>
      <c r="F93" s="1">
        <f t="shared" si="15"/>
        <v>2.1028338399729831</v>
      </c>
      <c r="G93" s="1">
        <f t="shared" si="16"/>
        <v>24.869596812651899</v>
      </c>
      <c r="H93" s="1">
        <f t="shared" si="17"/>
        <v>12</v>
      </c>
    </row>
    <row r="94" spans="2:8">
      <c r="B94" s="1">
        <v>52</v>
      </c>
      <c r="C94" s="1">
        <f t="shared" ref="C94" si="18">2*PI()*B94*1000</f>
        <v>326725.6359733385</v>
      </c>
      <c r="D94" s="1">
        <f t="shared" ref="D94" si="19">1+$E$15/$E$14*(1-$C$20^2/C94^2)</f>
        <v>0.23617824841086654</v>
      </c>
      <c r="E94" s="1">
        <f t="shared" ref="E94" si="20">$C$21*(C94/$C$20-$C$20/C94)</f>
        <v>-0.41677833459856356</v>
      </c>
      <c r="F94" s="1">
        <f t="shared" ref="F94" si="21">(D94^2+E94^2)^0.5/(D94^2+E94^2)</f>
        <v>2.0874855012158977</v>
      </c>
      <c r="G94" s="1">
        <f t="shared" si="16"/>
        <v>24.683697198304824</v>
      </c>
      <c r="H94" s="1">
        <f t="shared" si="17"/>
        <v>12</v>
      </c>
    </row>
    <row r="95" spans="2:8">
      <c r="B95" s="1">
        <v>52.5</v>
      </c>
      <c r="C95" s="1">
        <f t="shared" ref="C95:C126" si="22">2*PI()*B95*1000</f>
        <v>329867.22862692829</v>
      </c>
      <c r="D95" s="1">
        <f t="shared" ref="D95:D126" si="23">1+$E$15/$E$14*(1-$C$20^2/C95^2)</f>
        <v>0.25539718229586683</v>
      </c>
      <c r="E95" s="1">
        <f t="shared" ref="E95:E126" si="24">$C$21*(C95/$C$20-$C$20/C95)</f>
        <v>-0.41019819809600494</v>
      </c>
      <c r="F95" s="1">
        <f t="shared" ref="F95:F126" si="25">(D95^2+E95^2)^0.5/(D95^2+E95^2)</f>
        <v>2.0695007815054707</v>
      </c>
      <c r="G95" s="1">
        <f t="shared" ref="G95" si="26">F95*$C$23/$C$13-$C$3</f>
        <v>24.465865645898848</v>
      </c>
      <c r="H95" s="1">
        <f t="shared" ref="H95" si="27">$C$2</f>
        <v>12</v>
      </c>
    </row>
    <row r="96" spans="2:8">
      <c r="B96" s="1">
        <v>53</v>
      </c>
      <c r="C96" s="1">
        <f t="shared" si="22"/>
        <v>333008.82128051808</v>
      </c>
      <c r="D96" s="1">
        <f t="shared" si="23"/>
        <v>0.27407475389924629</v>
      </c>
      <c r="E96" s="1">
        <f t="shared" si="24"/>
        <v>-0.40371746689550159</v>
      </c>
      <c r="F96" s="1">
        <f t="shared" si="25"/>
        <v>2.0493491584561134</v>
      </c>
      <c r="G96" s="1">
        <f t="shared" ref="G96:G127" si="28">F96*$C$23/$C$13-$C$3</f>
        <v>24.221788484674228</v>
      </c>
      <c r="H96" s="1">
        <f t="shared" ref="H96:H127" si="29">$C$2</f>
        <v>12</v>
      </c>
    </row>
    <row r="97" spans="2:8">
      <c r="B97" s="1">
        <v>53.5</v>
      </c>
      <c r="C97" s="1">
        <f t="shared" si="22"/>
        <v>336150.41393410787</v>
      </c>
      <c r="D97" s="1">
        <f t="shared" si="23"/>
        <v>0.29223110619372272</v>
      </c>
      <c r="E97" s="1">
        <f t="shared" si="24"/>
        <v>-0.39733335393250963</v>
      </c>
      <c r="F97" s="1">
        <f t="shared" si="25"/>
        <v>2.0274642775535248</v>
      </c>
      <c r="G97" s="1">
        <f t="shared" si="28"/>
        <v>23.956718043878489</v>
      </c>
      <c r="H97" s="1">
        <f t="shared" si="29"/>
        <v>12</v>
      </c>
    </row>
    <row r="98" spans="2:8">
      <c r="B98" s="1">
        <v>54</v>
      </c>
      <c r="C98" s="1">
        <f t="shared" si="22"/>
        <v>339292.00658769766</v>
      </c>
      <c r="D98" s="1">
        <f t="shared" si="23"/>
        <v>0.30988545394478151</v>
      </c>
      <c r="E98" s="1">
        <f t="shared" si="24"/>
        <v>-0.39104317536709826</v>
      </c>
      <c r="F98" s="1">
        <f t="shared" si="25"/>
        <v>2.0042383967656665</v>
      </c>
      <c r="G98" s="1">
        <f t="shared" si="28"/>
        <v>23.675405365700801</v>
      </c>
      <c r="H98" s="1">
        <f t="shared" si="29"/>
        <v>12</v>
      </c>
    </row>
    <row r="99" spans="2:8">
      <c r="B99" s="1">
        <v>54.5</v>
      </c>
      <c r="C99" s="1">
        <f t="shared" si="22"/>
        <v>342433.59924128745</v>
      </c>
      <c r="D99" s="1">
        <f t="shared" si="23"/>
        <v>0.32705613456880156</v>
      </c>
      <c r="E99" s="1">
        <f t="shared" si="24"/>
        <v>-0.3848443458488755</v>
      </c>
      <c r="F99" s="1">
        <f t="shared" si="25"/>
        <v>1.9800198990398605</v>
      </c>
      <c r="G99" s="1">
        <f t="shared" si="28"/>
        <v>23.382070076550075</v>
      </c>
      <c r="H99" s="1">
        <f t="shared" si="29"/>
        <v>12</v>
      </c>
    </row>
    <row r="100" spans="2:8">
      <c r="B100" s="1">
        <v>55</v>
      </c>
      <c r="C100" s="1">
        <f t="shared" si="22"/>
        <v>345575.19189487724</v>
      </c>
      <c r="D100" s="1">
        <f t="shared" si="23"/>
        <v>0.34376065576958104</v>
      </c>
      <c r="E100" s="1">
        <f t="shared" si="24"/>
        <v>-0.37873437404019067</v>
      </c>
      <c r="F100" s="1">
        <f t="shared" si="25"/>
        <v>1.9551131847494896</v>
      </c>
      <c r="G100" s="1">
        <f t="shared" si="28"/>
        <v>23.080399084365638</v>
      </c>
      <c r="H100" s="1">
        <f t="shared" si="29"/>
        <v>12</v>
      </c>
    </row>
    <row r="101" spans="2:8">
      <c r="B101" s="1">
        <v>55.5</v>
      </c>
      <c r="C101" s="1">
        <f t="shared" si="22"/>
        <v>348716.78454846703</v>
      </c>
      <c r="D101" s="1">
        <f t="shared" si="23"/>
        <v>0.36001574018439497</v>
      </c>
      <c r="E101" s="1">
        <f t="shared" si="24"/>
        <v>-0.37271085838132662</v>
      </c>
      <c r="F101" s="1">
        <f t="shared" si="25"/>
        <v>1.9297802888242732</v>
      </c>
      <c r="G101" s="1">
        <f t="shared" si="28"/>
        <v>22.773566165355533</v>
      </c>
      <c r="H101" s="1">
        <f t="shared" si="29"/>
        <v>12</v>
      </c>
    </row>
    <row r="102" spans="2:8">
      <c r="B102" s="1">
        <v>56</v>
      </c>
      <c r="C102" s="1">
        <f t="shared" si="22"/>
        <v>351858.37720205681</v>
      </c>
      <c r="D102" s="1">
        <f t="shared" si="23"/>
        <v>0.37583736725222661</v>
      </c>
      <c r="E102" s="1">
        <f t="shared" si="24"/>
        <v>-0.36677148308255569</v>
      </c>
      <c r="F102" s="1">
        <f t="shared" si="25"/>
        <v>1.9042436499203763</v>
      </c>
      <c r="G102" s="1">
        <f t="shared" si="28"/>
        <v>22.464265504281482</v>
      </c>
      <c r="H102" s="1">
        <f t="shared" si="29"/>
        <v>12</v>
      </c>
    </row>
    <row r="103" spans="2:8">
      <c r="B103" s="1">
        <v>56.5</v>
      </c>
      <c r="C103" s="1">
        <f t="shared" si="22"/>
        <v>354999.9698556466</v>
      </c>
      <c r="D103" s="1">
        <f t="shared" si="23"/>
        <v>0.39124081249995535</v>
      </c>
      <c r="E103" s="1">
        <f t="shared" si="24"/>
        <v>-0.36091401432900855</v>
      </c>
      <c r="F103" s="1">
        <f t="shared" si="25"/>
        <v>1.8786895634815584</v>
      </c>
      <c r="G103" s="1">
        <f t="shared" si="28"/>
        <v>22.154753518055923</v>
      </c>
      <c r="H103" s="1">
        <f t="shared" si="29"/>
        <v>12</v>
      </c>
    </row>
    <row r="104" spans="2:8">
      <c r="B104" s="1">
        <v>57</v>
      </c>
      <c r="C104" s="1">
        <f t="shared" si="22"/>
        <v>358141.56250923639</v>
      </c>
      <c r="D104" s="1">
        <f t="shared" si="23"/>
        <v>0.4062406844268952</v>
      </c>
      <c r="E104" s="1">
        <f t="shared" si="24"/>
        <v>-0.35513629668528435</v>
      </c>
      <c r="F104" s="1">
        <f t="shared" si="25"/>
        <v>1.8532719574343466</v>
      </c>
      <c r="G104" s="1">
        <f t="shared" si="28"/>
        <v>21.846894587093686</v>
      </c>
      <c r="H104" s="1">
        <f t="shared" si="29"/>
        <v>12</v>
      </c>
    </row>
    <row r="105" spans="2:8">
      <c r="B105" s="1">
        <v>57.5</v>
      </c>
      <c r="C105" s="1">
        <f t="shared" si="22"/>
        <v>361283.15516282624</v>
      </c>
      <c r="D105" s="1">
        <f t="shared" si="23"/>
        <v>0.42085095915402138</v>
      </c>
      <c r="E105" s="1">
        <f t="shared" si="24"/>
        <v>-0.34943624968764858</v>
      </c>
      <c r="F105" s="1">
        <f t="shared" si="25"/>
        <v>1.8281162268347688</v>
      </c>
      <c r="G105" s="1">
        <f t="shared" si="28"/>
        <v>21.542207500686914</v>
      </c>
      <c r="H105" s="1">
        <f t="shared" si="29"/>
        <v>12</v>
      </c>
    </row>
    <row r="106" spans="2:8">
      <c r="B106" s="1">
        <v>58</v>
      </c>
      <c r="C106" s="1">
        <f t="shared" si="22"/>
        <v>364424.74781641603</v>
      </c>
      <c r="D106" s="1">
        <f t="shared" si="23"/>
        <v>0.43508501299137425</v>
      </c>
      <c r="E106" s="1">
        <f t="shared" si="24"/>
        <v>-0.34381186461249552</v>
      </c>
      <c r="F106" s="1">
        <f t="shared" si="25"/>
        <v>1.8033229463216667</v>
      </c>
      <c r="G106" s="1">
        <f t="shared" si="28"/>
        <v>21.241910422369109</v>
      </c>
      <c r="H106" s="1">
        <f t="shared" si="29"/>
        <v>12</v>
      </c>
    </row>
    <row r="107" spans="2:8">
      <c r="B107" s="1">
        <v>58.5</v>
      </c>
      <c r="C107" s="1">
        <f t="shared" si="22"/>
        <v>367566.34047000582</v>
      </c>
      <c r="D107" s="1">
        <f t="shared" si="23"/>
        <v>0.44895565306537599</v>
      </c>
      <c r="E107" s="1">
        <f t="shared" si="24"/>
        <v>-0.3382612014105309</v>
      </c>
      <c r="F107" s="1">
        <f t="shared" si="25"/>
        <v>1.7789713451031024</v>
      </c>
      <c r="G107" s="1">
        <f t="shared" si="28"/>
        <v>20.946962979071696</v>
      </c>
      <c r="H107" s="1">
        <f t="shared" si="29"/>
        <v>12</v>
      </c>
    </row>
    <row r="108" spans="2:8">
      <c r="B108" s="1">
        <v>59</v>
      </c>
      <c r="C108" s="1">
        <f t="shared" si="22"/>
        <v>370707.93312359561</v>
      </c>
      <c r="D108" s="1">
        <f t="shared" si="23"/>
        <v>0.46247514613702478</v>
      </c>
      <c r="E108" s="1">
        <f t="shared" si="24"/>
        <v>-0.33278238579684294</v>
      </c>
      <c r="F108" s="1">
        <f t="shared" si="25"/>
        <v>1.7551224792431115</v>
      </c>
      <c r="G108" s="1">
        <f t="shared" si="28"/>
        <v>20.658104683971789</v>
      </c>
      <c r="H108" s="1">
        <f t="shared" si="29"/>
        <v>12</v>
      </c>
    </row>
    <row r="109" spans="2:8">
      <c r="B109" s="1">
        <v>59.5</v>
      </c>
      <c r="C109" s="1">
        <f t="shared" si="22"/>
        <v>373849.52577718534</v>
      </c>
      <c r="D109" s="1">
        <f t="shared" si="23"/>
        <v>0.47565524573207596</v>
      </c>
      <c r="E109" s="1">
        <f t="shared" si="24"/>
        <v>-0.32737360648769381</v>
      </c>
      <c r="F109" s="1">
        <f t="shared" si="25"/>
        <v>1.7318220723134643</v>
      </c>
      <c r="G109" s="1">
        <f t="shared" si="28"/>
        <v>20.375889342565422</v>
      </c>
      <c r="H109" s="1">
        <f t="shared" si="29"/>
        <v>12</v>
      </c>
    </row>
    <row r="110" spans="2:8">
      <c r="B110" s="1">
        <v>60</v>
      </c>
      <c r="C110" s="1">
        <f t="shared" si="22"/>
        <v>376991.11843077512</v>
      </c>
      <c r="D110" s="1">
        <f t="shared" si="23"/>
        <v>0.48850721769527272</v>
      </c>
      <c r="E110" s="1">
        <f t="shared" si="24"/>
        <v>-0.32203311257546979</v>
      </c>
      <c r="F110" s="1">
        <f t="shared" si="25"/>
        <v>1.7091030205622075</v>
      </c>
      <c r="G110" s="1">
        <f t="shared" si="28"/>
        <v>20.100715395356296</v>
      </c>
      <c r="H110" s="1">
        <f t="shared" si="29"/>
        <v>12</v>
      </c>
    </row>
    <row r="111" spans="2:8">
      <c r="B111" s="1">
        <v>60.5</v>
      </c>
      <c r="C111" s="1">
        <f t="shared" si="22"/>
        <v>380132.71108436497</v>
      </c>
      <c r="D111" s="1">
        <f t="shared" si="23"/>
        <v>0.50104186427238118</v>
      </c>
      <c r="E111" s="1">
        <f t="shared" si="24"/>
        <v>-0.31675921103380084</v>
      </c>
      <c r="F111" s="1">
        <f t="shared" si="25"/>
        <v>1.6869875751243528</v>
      </c>
      <c r="G111" s="1">
        <f t="shared" si="28"/>
        <v>19.832852348867757</v>
      </c>
      <c r="H111" s="1">
        <f t="shared" si="29"/>
        <v>12</v>
      </c>
    </row>
    <row r="112" spans="2:8">
      <c r="B112" s="1">
        <v>61</v>
      </c>
      <c r="C112" s="1">
        <f t="shared" si="22"/>
        <v>383274.30373795476</v>
      </c>
      <c r="D112" s="1">
        <f t="shared" si="23"/>
        <v>0.51326954681617376</v>
      </c>
      <c r="E112" s="1">
        <f t="shared" si="24"/>
        <v>-0.3115502643453783</v>
      </c>
      <c r="F112" s="1">
        <f t="shared" si="25"/>
        <v>1.6654892236737526</v>
      </c>
      <c r="G112" s="1">
        <f t="shared" si="28"/>
        <v>19.572463566275925</v>
      </c>
      <c r="H112" s="1">
        <f t="shared" si="29"/>
        <v>12</v>
      </c>
    </row>
    <row r="113" spans="2:8">
      <c r="B113" s="1">
        <v>61.5</v>
      </c>
      <c r="C113" s="1">
        <f t="shared" si="22"/>
        <v>386415.89639154455</v>
      </c>
      <c r="D113" s="1">
        <f t="shared" si="23"/>
        <v>0.52520020720549487</v>
      </c>
      <c r="E113" s="1">
        <f t="shared" si="24"/>
        <v>-0.306404688245489</v>
      </c>
      <c r="F113" s="1">
        <f t="shared" si="25"/>
        <v>1.6446142991224579</v>
      </c>
      <c r="G113" s="1">
        <f t="shared" si="28"/>
        <v>19.31962575203244</v>
      </c>
      <c r="H113" s="1">
        <f t="shared" si="29"/>
        <v>12</v>
      </c>
    </row>
    <row r="114" spans="2:8">
      <c r="B114" s="1">
        <v>62</v>
      </c>
      <c r="C114" s="1">
        <f t="shared" si="22"/>
        <v>389557.48904513434</v>
      </c>
      <c r="D114" s="1">
        <f t="shared" si="23"/>
        <v>0.53684338806008913</v>
      </c>
      <c r="E114" s="1">
        <f t="shared" si="24"/>
        <v>-0.30132094957473271</v>
      </c>
      <c r="F114" s="1">
        <f t="shared" si="25"/>
        <v>1.6243633449608941</v>
      </c>
      <c r="G114" s="1">
        <f t="shared" si="28"/>
        <v>19.074345488912289</v>
      </c>
      <c r="H114" s="1">
        <f t="shared" si="29"/>
        <v>12</v>
      </c>
    </row>
    <row r="115" spans="2:8">
      <c r="B115" s="1">
        <v>62.5</v>
      </c>
      <c r="C115" s="1">
        <f t="shared" si="22"/>
        <v>392699.08169872413</v>
      </c>
      <c r="D115" s="1">
        <f t="shared" si="23"/>
        <v>0.54820825182796351</v>
      </c>
      <c r="E115" s="1">
        <f t="shared" si="24"/>
        <v>-0.29629756423481041</v>
      </c>
      <c r="F115" s="1">
        <f t="shared" si="25"/>
        <v>1.6047322666957591</v>
      </c>
      <c r="G115" s="1">
        <f t="shared" si="28"/>
        <v>18.836573184269795</v>
      </c>
      <c r="H115" s="1">
        <f t="shared" si="29"/>
        <v>12</v>
      </c>
    </row>
    <row r="116" spans="2:8">
      <c r="B116" s="1">
        <v>63</v>
      </c>
      <c r="C116" s="1">
        <f t="shared" si="22"/>
        <v>395840.67435231397</v>
      </c>
      <c r="D116" s="1">
        <f t="shared" si="23"/>
        <v>0.55930359881657421</v>
      </c>
      <c r="E116" s="1">
        <f t="shared" si="24"/>
        <v>-0.29133309524165435</v>
      </c>
      <c r="F116" s="1">
        <f t="shared" si="25"/>
        <v>1.5857132973871633</v>
      </c>
      <c r="G116" s="1">
        <f t="shared" si="28"/>
        <v>18.606214764658116</v>
      </c>
      <c r="H116" s="1">
        <f t="shared" si="29"/>
        <v>12</v>
      </c>
    </row>
    <row r="117" spans="2:8">
      <c r="B117" s="1">
        <v>63.5</v>
      </c>
      <c r="C117" s="1">
        <f t="shared" si="22"/>
        <v>398982.26700590376</v>
      </c>
      <c r="D117" s="1">
        <f t="shared" si="23"/>
        <v>0.57013788423410838</v>
      </c>
      <c r="E117" s="1">
        <f t="shared" si="24"/>
        <v>-0.28642615087053813</v>
      </c>
      <c r="F117" s="1">
        <f t="shared" si="25"/>
        <v>1.5672958030833397</v>
      </c>
      <c r="G117" s="1">
        <f t="shared" si="28"/>
        <v>18.383141431282557</v>
      </c>
      <c r="H117" s="1">
        <f t="shared" si="29"/>
        <v>12</v>
      </c>
    </row>
    <row r="118" spans="2:8">
      <c r="B118" s="1">
        <v>64</v>
      </c>
      <c r="C118" s="1">
        <f t="shared" si="22"/>
        <v>402123.85965949349</v>
      </c>
      <c r="D118" s="1">
        <f t="shared" si="23"/>
        <v>0.58071923430248595</v>
      </c>
      <c r="E118" s="1">
        <f t="shared" si="24"/>
        <v>-0.28157538288813261</v>
      </c>
      <c r="F118" s="1">
        <f t="shared" si="25"/>
        <v>1.5494669513931003</v>
      </c>
      <c r="G118" s="1">
        <f t="shared" si="28"/>
        <v>18.167197757773479</v>
      </c>
      <c r="H118" s="1">
        <f t="shared" si="29"/>
        <v>12</v>
      </c>
    </row>
    <row r="119" spans="2:8">
      <c r="B119" s="1">
        <v>64.5</v>
      </c>
      <c r="C119" s="1">
        <f t="shared" si="22"/>
        <v>405265.45231308328</v>
      </c>
      <c r="D119" s="1">
        <f t="shared" si="23"/>
        <v>0.59105546149942489</v>
      </c>
      <c r="E119" s="1">
        <f t="shared" si="24"/>
        <v>-0.27677948486679321</v>
      </c>
      <c r="F119" s="1">
        <f t="shared" si="25"/>
        <v>1.5322122637831108</v>
      </c>
      <c r="G119" s="1">
        <f t="shared" si="28"/>
        <v>17.958208379630154</v>
      </c>
      <c r="H119" s="1">
        <f t="shared" si="29"/>
        <v>12</v>
      </c>
    </row>
    <row r="120" spans="2:8">
      <c r="B120" s="1">
        <v>65</v>
      </c>
      <c r="C120" s="1">
        <f t="shared" si="22"/>
        <v>408407.04496667307</v>
      </c>
      <c r="D120" s="1">
        <f t="shared" si="23"/>
        <v>0.60115407898295448</v>
      </c>
      <c r="E120" s="1">
        <f t="shared" si="24"/>
        <v>-0.27203719057664916</v>
      </c>
      <c r="F120" s="1">
        <f t="shared" si="25"/>
        <v>1.5155160696032293</v>
      </c>
      <c r="G120" s="1">
        <f t="shared" si="28"/>
        <v>17.755983493391501</v>
      </c>
      <c r="H120" s="1">
        <f t="shared" si="29"/>
        <v>12</v>
      </c>
    </row>
    <row r="121" spans="2:8">
      <c r="B121" s="1">
        <v>65.5</v>
      </c>
      <c r="C121" s="1">
        <f t="shared" si="22"/>
        <v>411548.63762026292</v>
      </c>
      <c r="D121" s="1">
        <f t="shared" si="23"/>
        <v>0.61102231424811682</v>
      </c>
      <c r="E121" s="1">
        <f t="shared" si="24"/>
        <v>-0.26734727245133721</v>
      </c>
      <c r="F121" s="1">
        <f t="shared" si="25"/>
        <v>1.4993618774252695</v>
      </c>
      <c r="G121" s="1">
        <f t="shared" si="28"/>
        <v>17.560323354304138</v>
      </c>
      <c r="H121" s="1">
        <f t="shared" si="29"/>
        <v>12</v>
      </c>
    </row>
    <row r="122" spans="2:8">
      <c r="B122" s="1">
        <v>66</v>
      </c>
      <c r="C122" s="1">
        <f t="shared" si="22"/>
        <v>414690.23027385271</v>
      </c>
      <c r="D122" s="1">
        <f t="shared" si="23"/>
        <v>0.6206671220622092</v>
      </c>
      <c r="E122" s="1">
        <f t="shared" si="24"/>
        <v>-0.26270854012347505</v>
      </c>
      <c r="F122" s="1">
        <f t="shared" si="25"/>
        <v>1.4837326770792976</v>
      </c>
      <c r="G122" s="1">
        <f t="shared" si="28"/>
        <v>17.371021934596538</v>
      </c>
      <c r="H122" s="1">
        <f t="shared" si="29"/>
        <v>12</v>
      </c>
    </row>
    <row r="123" spans="2:8">
      <c r="B123" s="1">
        <v>66.5</v>
      </c>
      <c r="C123" s="1">
        <f t="shared" si="22"/>
        <v>417831.8229274425</v>
      </c>
      <c r="D123" s="1">
        <f t="shared" si="23"/>
        <v>0.6300951967218007</v>
      </c>
      <c r="E123" s="1">
        <f t="shared" si="24"/>
        <v>-0.25811983902620267</v>
      </c>
      <c r="F123" s="1">
        <f t="shared" si="25"/>
        <v>1.4686111838067721</v>
      </c>
      <c r="G123" s="1">
        <f t="shared" si="28"/>
        <v>17.187869880670398</v>
      </c>
      <c r="H123" s="1">
        <f t="shared" si="29"/>
        <v>12</v>
      </c>
    </row>
    <row r="124" spans="2:8">
      <c r="B124" s="1">
        <v>67</v>
      </c>
      <c r="C124" s="1">
        <f t="shared" si="22"/>
        <v>420973.41558103228</v>
      </c>
      <c r="D124" s="1">
        <f t="shared" si="23"/>
        <v>0.63931298367186074</v>
      </c>
      <c r="E124" s="1">
        <f t="shared" si="24"/>
        <v>-0.25358004905734283</v>
      </c>
      <c r="F124" s="1">
        <f t="shared" si="25"/>
        <v>1.4539800342219844</v>
      </c>
      <c r="G124" s="1">
        <f t="shared" si="28"/>
        <v>17.0106568865924</v>
      </c>
      <c r="H124" s="1">
        <f t="shared" si="29"/>
        <v>12</v>
      </c>
    </row>
    <row r="125" spans="2:8">
      <c r="B125" s="1">
        <v>67.5</v>
      </c>
      <c r="C125" s="1">
        <f t="shared" si="22"/>
        <v>424115.00823462207</v>
      </c>
      <c r="D125" s="1">
        <f t="shared" si="23"/>
        <v>0.64832669052466019</v>
      </c>
      <c r="E125" s="1">
        <f t="shared" si="24"/>
        <v>-0.24908808330293067</v>
      </c>
      <c r="F125" s="1">
        <f t="shared" si="25"/>
        <v>1.4398219422709428</v>
      </c>
      <c r="G125" s="1">
        <f t="shared" si="28"/>
        <v>16.839173583073698</v>
      </c>
      <c r="H125" s="1">
        <f t="shared" si="29"/>
        <v>12</v>
      </c>
    </row>
    <row r="126" spans="2:8">
      <c r="B126" s="1">
        <v>68</v>
      </c>
      <c r="C126" s="1">
        <f t="shared" si="22"/>
        <v>427256.60088821192</v>
      </c>
      <c r="D126" s="1">
        <f t="shared" si="23"/>
        <v>0.65714229751362097</v>
      </c>
      <c r="E126" s="1">
        <f t="shared" si="24"/>
        <v>-0.24464288681705926</v>
      </c>
      <c r="F126" s="1">
        <f t="shared" si="25"/>
        <v>1.4261198220821989</v>
      </c>
      <c r="G126" s="1">
        <f t="shared" si="28"/>
        <v>16.673213025443385</v>
      </c>
      <c r="H126" s="1">
        <f t="shared" si="29"/>
        <v>12</v>
      </c>
    </row>
    <row r="127" spans="2:8">
      <c r="B127" s="1">
        <v>68.5</v>
      </c>
      <c r="C127" s="1">
        <f t="shared" ref="C127:C157" si="30">2*PI()*B127*1000</f>
        <v>430398.19354180165</v>
      </c>
      <c r="D127" s="1">
        <f t="shared" ref="D127:D157" si="31">1+$E$15/$E$14*(1-$C$20^2/C127^2)</f>
        <v>0.66576556741498905</v>
      </c>
      <c r="E127" s="1">
        <f t="shared" ref="E127:E157" si="32">$C$21*(C127/$C$20-$C$20/C127)</f>
        <v>-0.24024343545516222</v>
      </c>
      <c r="F127" s="1">
        <f t="shared" ref="F127:F157" si="33">(D127^2+E127^2)^0.5/(D127^2+E127^2)</f>
        <v>1.4128568834962594</v>
      </c>
      <c r="G127" s="1">
        <f t="shared" si="28"/>
        <v>16.51257185070407</v>
      </c>
      <c r="H127" s="1">
        <f t="shared" si="29"/>
        <v>12</v>
      </c>
    </row>
    <row r="128" spans="2:8">
      <c r="B128" s="1">
        <v>69</v>
      </c>
      <c r="C128" s="1">
        <f t="shared" si="30"/>
        <v>433539.78619539144</v>
      </c>
      <c r="D128" s="1">
        <f t="shared" si="31"/>
        <v>0.67420205496807029</v>
      </c>
      <c r="E128" s="1">
        <f t="shared" si="32"/>
        <v>-0.23588873475802249</v>
      </c>
      <c r="F128" s="1">
        <f t="shared" si="33"/>
        <v>1.4000167051175654</v>
      </c>
      <c r="G128" s="1">
        <f t="shared" ref="G128:G158" si="34">F128*$C$23/$C$13-$C$3</f>
        <v>16.357051162339999</v>
      </c>
      <c r="H128" s="1">
        <f t="shared" ref="H128:H158" si="35">$C$2</f>
        <v>12</v>
      </c>
    </row>
    <row r="129" spans="2:8">
      <c r="B129" s="1">
        <v>69.5</v>
      </c>
      <c r="C129" s="1">
        <f t="shared" si="30"/>
        <v>436681.37884898123</v>
      </c>
      <c r="D129" s="1">
        <f t="shared" si="31"/>
        <v>0.6824571158227799</v>
      </c>
      <c r="E129" s="1">
        <f t="shared" si="32"/>
        <v>-0.23157781888395484</v>
      </c>
      <c r="F129" s="1">
        <f t="shared" si="33"/>
        <v>1.3875832889345561</v>
      </c>
      <c r="G129" s="1">
        <f t="shared" si="34"/>
        <v>16.206457191877163</v>
      </c>
      <c r="H129" s="1">
        <f t="shared" si="35"/>
        <v>12</v>
      </c>
    </row>
    <row r="130" spans="2:8">
      <c r="B130" s="1">
        <v>70</v>
      </c>
      <c r="C130" s="1">
        <f t="shared" si="30"/>
        <v>439822.97150257102</v>
      </c>
      <c r="D130" s="1">
        <f t="shared" si="31"/>
        <v>0.69053591504142509</v>
      </c>
      <c r="E130" s="1">
        <f t="shared" si="32"/>
        <v>-0.2273097495867504</v>
      </c>
      <c r="F130" s="1">
        <f t="shared" si="33"/>
        <v>1.3755410998795055</v>
      </c>
      <c r="G130" s="1">
        <f t="shared" si="34"/>
        <v>16.060601778033426</v>
      </c>
      <c r="H130" s="1">
        <f t="shared" si="35"/>
        <v>12</v>
      </c>
    </row>
    <row r="131" spans="2:8">
      <c r="B131" s="1">
        <v>70.5</v>
      </c>
      <c r="C131" s="1">
        <f t="shared" si="30"/>
        <v>442964.56415616081</v>
      </c>
      <c r="D131" s="1">
        <f t="shared" si="31"/>
        <v>0.69844343517991703</v>
      </c>
      <c r="E131" s="1">
        <f t="shared" si="32"/>
        <v>-0.22308361523711429</v>
      </c>
      <c r="F131" s="1">
        <f t="shared" si="33"/>
        <v>1.3638750931329326</v>
      </c>
      <c r="G131" s="1">
        <f t="shared" si="34"/>
        <v>15.919302697430508</v>
      </c>
      <c r="H131" s="1">
        <f t="shared" si="35"/>
        <v>12</v>
      </c>
    </row>
    <row r="132" spans="2:8">
      <c r="B132" s="1">
        <v>71</v>
      </c>
      <c r="C132" s="1">
        <f t="shared" si="30"/>
        <v>446106.15680975065</v>
      </c>
      <c r="D132" s="1">
        <f t="shared" si="31"/>
        <v>0.70618448397202593</v>
      </c>
      <c r="E132" s="1">
        <f t="shared" si="32"/>
        <v>-0.21889852988544997</v>
      </c>
      <c r="F132" s="1">
        <f t="shared" si="33"/>
        <v>1.3525707315016209</v>
      </c>
      <c r="G132" s="1">
        <f t="shared" si="34"/>
        <v>15.782383875077135</v>
      </c>
      <c r="H132" s="1">
        <f t="shared" si="35"/>
        <v>12</v>
      </c>
    </row>
    <row r="133" spans="2:8">
      <c r="B133" s="1">
        <v>71.5</v>
      </c>
      <c r="C133" s="1">
        <f t="shared" si="30"/>
        <v>449247.74946334044</v>
      </c>
      <c r="D133" s="1">
        <f t="shared" si="31"/>
        <v>0.71376370163880543</v>
      </c>
      <c r="E133" s="1">
        <f t="shared" si="32"/>
        <v>-0.21475363236396794</v>
      </c>
      <c r="F133" s="1">
        <f t="shared" si="33"/>
        <v>1.3416139948008663</v>
      </c>
      <c r="G133" s="1">
        <f t="shared" si="34"/>
        <v>15.649675498007179</v>
      </c>
      <c r="H133" s="1">
        <f t="shared" si="35"/>
        <v>12</v>
      </c>
    </row>
    <row r="134" spans="2:8">
      <c r="B134" s="1">
        <v>72</v>
      </c>
      <c r="C134" s="1">
        <f t="shared" si="30"/>
        <v>452389.34211693023</v>
      </c>
      <c r="D134" s="1">
        <f t="shared" si="31"/>
        <v>0.72118556784393961</v>
      </c>
      <c r="E134" s="1">
        <f t="shared" si="32"/>
        <v>-0.21064808542620597</v>
      </c>
      <c r="F134" s="1">
        <f t="shared" si="33"/>
        <v>1.3309913828384823</v>
      </c>
      <c r="G134" s="1">
        <f t="shared" si="34"/>
        <v>15.521014051422009</v>
      </c>
      <c r="H134" s="1">
        <f t="shared" si="35"/>
        <v>12</v>
      </c>
    </row>
    <row r="135" spans="2:8">
      <c r="B135" s="1">
        <v>72.5</v>
      </c>
      <c r="C135" s="1">
        <f t="shared" si="30"/>
        <v>455530.93477052002</v>
      </c>
      <c r="D135" s="1">
        <f t="shared" si="31"/>
        <v>0.72845440831447961</v>
      </c>
      <c r="E135" s="1">
        <f t="shared" si="32"/>
        <v>-0.20658107492215599</v>
      </c>
      <c r="F135" s="1">
        <f t="shared" si="33"/>
        <v>1.3206899133200549</v>
      </c>
      <c r="G135" s="1">
        <f t="shared" si="34"/>
        <v>15.396242293318885</v>
      </c>
      <c r="H135" s="1">
        <f t="shared" si="35"/>
        <v>12</v>
      </c>
    </row>
    <row r="136" spans="2:8">
      <c r="B136" s="1">
        <v>73</v>
      </c>
      <c r="C136" s="1">
        <f t="shared" si="30"/>
        <v>458672.52742410975</v>
      </c>
      <c r="D136" s="1">
        <f t="shared" si="31"/>
        <v>0.73557440114523964</v>
      </c>
      <c r="E136" s="1">
        <f t="shared" si="32"/>
        <v>-0.20255180900728989</v>
      </c>
      <c r="F136" s="1">
        <f t="shared" si="33"/>
        <v>1.3106971157631522</v>
      </c>
      <c r="G136" s="1">
        <f t="shared" si="34"/>
        <v>15.275209180779648</v>
      </c>
      <c r="H136" s="1">
        <f t="shared" si="35"/>
        <v>12</v>
      </c>
    </row>
    <row r="137" spans="2:8">
      <c r="B137" s="1">
        <v>73.5</v>
      </c>
      <c r="C137" s="1">
        <f t="shared" si="30"/>
        <v>461814.1200776996</v>
      </c>
      <c r="D137" s="1">
        <f t="shared" si="31"/>
        <v>0.74254958280401373</v>
      </c>
      <c r="E137" s="1">
        <f t="shared" si="32"/>
        <v>-0.19855951738386901</v>
      </c>
      <c r="F137" s="1">
        <f t="shared" si="33"/>
        <v>1.3010010223151816</v>
      </c>
      <c r="G137" s="1">
        <f t="shared" si="34"/>
        <v>15.157769758756281</v>
      </c>
      <c r="H137" s="1">
        <f t="shared" si="35"/>
        <v>12</v>
      </c>
    </row>
    <row r="138" spans="2:8">
      <c r="B138" s="1">
        <v>74</v>
      </c>
      <c r="C138" s="1">
        <f t="shared" si="30"/>
        <v>464955.71273128939</v>
      </c>
      <c r="D138" s="1">
        <f t="shared" si="31"/>
        <v>0.74938385385372219</v>
      </c>
      <c r="E138" s="1">
        <f t="shared" si="32"/>
        <v>-0.19460345057301276</v>
      </c>
      <c r="F138" s="1">
        <f t="shared" si="33"/>
        <v>1.2915901562090544</v>
      </c>
      <c r="G138" s="1">
        <f t="shared" si="34"/>
        <v>15.043785020245513</v>
      </c>
      <c r="H138" s="1">
        <f t="shared" si="35"/>
        <v>12</v>
      </c>
    </row>
    <row r="139" spans="2:8">
      <c r="B139" s="1">
        <v>74.5</v>
      </c>
      <c r="C139" s="1">
        <f t="shared" si="30"/>
        <v>468097.30538487918</v>
      </c>
      <c r="D139" s="1">
        <f t="shared" si="31"/>
        <v>0.75608098440664528</v>
      </c>
      <c r="E139" s="1">
        <f t="shared" si="32"/>
        <v>-0.19068287921607893</v>
      </c>
      <c r="F139" s="1">
        <f t="shared" si="33"/>
        <v>1.2824535184573818</v>
      </c>
      <c r="G139" s="1">
        <f t="shared" si="34"/>
        <v>14.933121745128471</v>
      </c>
      <c r="H139" s="1">
        <f t="shared" si="35"/>
        <v>12</v>
      </c>
    </row>
    <row r="140" spans="2:8">
      <c r="B140" s="1">
        <v>75</v>
      </c>
      <c r="C140" s="1">
        <f t="shared" si="30"/>
        <v>471238.89803846896</v>
      </c>
      <c r="D140" s="1">
        <f t="shared" si="31"/>
        <v>0.76264461932497474</v>
      </c>
      <c r="E140" s="1">
        <f t="shared" si="32"/>
        <v>-0.18679709340398909</v>
      </c>
      <c r="F140" s="1">
        <f t="shared" si="33"/>
        <v>1.2735805732752097</v>
      </c>
      <c r="G140" s="1">
        <f t="shared" si="34"/>
        <v>14.825652323610322</v>
      </c>
      <c r="H140" s="1">
        <f t="shared" si="35"/>
        <v>12</v>
      </c>
    </row>
    <row r="141" spans="2:8">
      <c r="B141" s="1">
        <v>75.5</v>
      </c>
      <c r="C141" s="1">
        <f t="shared" si="30"/>
        <v>474380.49069205875</v>
      </c>
      <c r="D141" s="1">
        <f t="shared" si="31"/>
        <v>0.76907828318108551</v>
      </c>
      <c r="E141" s="1">
        <f t="shared" si="32"/>
        <v>-0.18294540203320325</v>
      </c>
      <c r="F141" s="1">
        <f t="shared" si="33"/>
        <v>1.2649612326294222</v>
      </c>
      <c r="G141" s="1">
        <f t="shared" si="34"/>
        <v>14.721254569082113</v>
      </c>
      <c r="H141" s="1">
        <f t="shared" si="35"/>
        <v>12</v>
      </c>
    </row>
    <row r="142" spans="2:8">
      <c r="B142" s="1">
        <v>76</v>
      </c>
      <c r="C142" s="1">
        <f t="shared" si="30"/>
        <v>477522.08334564854</v>
      </c>
      <c r="D142" s="1">
        <f t="shared" si="31"/>
        <v>0.77538538499012866</v>
      </c>
      <c r="E142" s="1">
        <f t="shared" si="32"/>
        <v>-0.17912713218711671</v>
      </c>
      <c r="F142" s="1">
        <f t="shared" si="33"/>
        <v>1.2565858402368781</v>
      </c>
      <c r="G142" s="1">
        <f t="shared" si="34"/>
        <v>14.619811524305646</v>
      </c>
      <c r="H142" s="1">
        <f t="shared" si="35"/>
        <v>12</v>
      </c>
    </row>
    <row r="143" spans="2:8">
      <c r="B143" s="1">
        <v>76.5</v>
      </c>
      <c r="C143" s="1">
        <f t="shared" si="30"/>
        <v>480663.67599923839</v>
      </c>
      <c r="D143" s="1">
        <f t="shared" si="31"/>
        <v>0.78156922272681162</v>
      </c>
      <c r="E143" s="1">
        <f t="shared" si="32"/>
        <v>-0.17534162854171578</v>
      </c>
      <c r="F143" s="1">
        <f t="shared" si="33"/>
        <v>1.2484451552703719</v>
      </c>
      <c r="G143" s="1">
        <f t="shared" si="34"/>
        <v>14.521211264059504</v>
      </c>
      <c r="H143" s="1">
        <f t="shared" si="35"/>
        <v>12</v>
      </c>
    </row>
    <row r="144" spans="2:8">
      <c r="B144" s="1">
        <v>77</v>
      </c>
      <c r="C144" s="1">
        <f t="shared" si="30"/>
        <v>483805.26865282812</v>
      </c>
      <c r="D144" s="1">
        <f t="shared" si="31"/>
        <v>0.78763298763754142</v>
      </c>
      <c r="E144" s="1">
        <f t="shared" si="32"/>
        <v>-0.1715882527943898</v>
      </c>
      <c r="F144" s="1">
        <f t="shared" si="33"/>
        <v>1.2405303359794755</v>
      </c>
      <c r="G144" s="1">
        <f t="shared" si="34"/>
        <v>14.42534669675412</v>
      </c>
      <c r="H144" s="1">
        <f t="shared" si="35"/>
        <v>12</v>
      </c>
    </row>
    <row r="145" spans="2:8">
      <c r="B145" s="1">
        <v>77.5</v>
      </c>
      <c r="C145" s="1">
        <f t="shared" si="30"/>
        <v>486946.86130641791</v>
      </c>
      <c r="D145" s="1">
        <f t="shared" si="31"/>
        <v>0.79357976835845701</v>
      </c>
      <c r="E145" s="1">
        <f t="shared" si="32"/>
        <v>-0.1678663831148533</v>
      </c>
      <c r="F145" s="1">
        <f t="shared" si="33"/>
        <v>1.2328329233903945</v>
      </c>
      <c r="G145" s="1">
        <f t="shared" si="34"/>
        <v>14.33211536700386</v>
      </c>
      <c r="H145" s="1">
        <f t="shared" si="35"/>
        <v>12</v>
      </c>
    </row>
    <row r="146" spans="2:8">
      <c r="B146" s="1">
        <v>78</v>
      </c>
      <c r="C146" s="1">
        <f t="shared" si="30"/>
        <v>490088.4539600077</v>
      </c>
      <c r="D146" s="1">
        <f t="shared" si="31"/>
        <v>0.79941255484927387</v>
      </c>
      <c r="E146" s="1">
        <f t="shared" si="32"/>
        <v>-0.16417541361718732</v>
      </c>
      <c r="F146" s="1">
        <f t="shared" si="33"/>
        <v>1.2253448252135828</v>
      </c>
      <c r="G146" s="1">
        <f t="shared" si="34"/>
        <v>14.241419260715501</v>
      </c>
      <c r="H146" s="1">
        <f t="shared" si="35"/>
        <v>12</v>
      </c>
    </row>
    <row r="147" spans="2:8">
      <c r="B147" s="1">
        <v>78.5</v>
      </c>
      <c r="C147" s="1">
        <f t="shared" si="30"/>
        <v>493230.04661359749</v>
      </c>
      <c r="D147" s="1">
        <f t="shared" si="31"/>
        <v>0.80513424215229534</v>
      </c>
      <c r="E147" s="1">
        <f t="shared" si="32"/>
        <v>-0.16051475385205677</v>
      </c>
      <c r="F147" s="1">
        <f t="shared" si="33"/>
        <v>1.2180583000587943</v>
      </c>
      <c r="G147" s="1">
        <f t="shared" si="34"/>
        <v>14.153164613900376</v>
      </c>
      <c r="H147" s="1">
        <f t="shared" si="35"/>
        <v>12</v>
      </c>
    </row>
    <row r="148" spans="2:8">
      <c r="B148" s="1">
        <v>79</v>
      </c>
      <c r="C148" s="1">
        <f t="shared" si="30"/>
        <v>496371.63926718733</v>
      </c>
      <c r="D148" s="1">
        <f t="shared" si="31"/>
        <v>0.81074763398541627</v>
      </c>
      <c r="E148" s="1">
        <f t="shared" si="32"/>
        <v>-0.15688382831821077</v>
      </c>
      <c r="F148" s="1">
        <f t="shared" si="33"/>
        <v>1.2109659420333796</v>
      </c>
      <c r="G148" s="1">
        <f t="shared" si="34"/>
        <v>14.067261726128411</v>
      </c>
      <c r="H148" s="1">
        <f t="shared" si="35"/>
        <v>12</v>
      </c>
    </row>
    <row r="149" spans="2:8">
      <c r="B149" s="1">
        <v>79.5</v>
      </c>
      <c r="C149" s="1">
        <f t="shared" si="30"/>
        <v>499513.23192077712</v>
      </c>
      <c r="D149" s="1">
        <f t="shared" si="31"/>
        <v>0.81625544617744272</v>
      </c>
      <c r="E149" s="1">
        <f t="shared" si="32"/>
        <v>-0.15328207599241786</v>
      </c>
      <c r="F149" s="1">
        <f t="shared" si="33"/>
        <v>1.2040606657801258</v>
      </c>
      <c r="G149" s="1">
        <f t="shared" si="34"/>
        <v>13.983624779305922</v>
      </c>
      <c r="H149" s="1">
        <f t="shared" si="35"/>
        <v>12</v>
      </c>
    </row>
    <row r="150" spans="2:8">
      <c r="B150" s="1">
        <v>80</v>
      </c>
      <c r="C150" s="1">
        <f t="shared" si="30"/>
        <v>502654.82457436691</v>
      </c>
      <c r="D150" s="1">
        <f t="shared" si="31"/>
        <v>0.82166030995359107</v>
      </c>
      <c r="E150" s="1">
        <f t="shared" si="32"/>
        <v>-0.14970894987702696</v>
      </c>
      <c r="F150" s="1">
        <f t="shared" si="33"/>
        <v>1.1973356919950167</v>
      </c>
      <c r="G150" s="1">
        <f t="shared" si="34"/>
        <v>13.902171662266211</v>
      </c>
      <c r="H150" s="1">
        <f t="shared" si="35"/>
        <v>12</v>
      </c>
    </row>
    <row r="151" spans="2:8">
      <c r="B151" s="1">
        <v>80.5</v>
      </c>
      <c r="C151" s="1">
        <f t="shared" si="30"/>
        <v>505796.4172279567</v>
      </c>
      <c r="D151" s="1">
        <f t="shared" si="31"/>
        <v>0.82696477507858224</v>
      </c>
      <c r="E151" s="1">
        <f t="shared" si="32"/>
        <v>-0.14616391656439071</v>
      </c>
      <c r="F151" s="1">
        <f t="shared" si="33"/>
        <v>1.1907845334523686</v>
      </c>
      <c r="G151" s="1">
        <f t="shared" si="34"/>
        <v>13.822823801505539</v>
      </c>
      <c r="H151" s="1">
        <f t="shared" si="35"/>
        <v>12</v>
      </c>
    </row>
    <row r="152" spans="2:8">
      <c r="B152" s="1">
        <v>81</v>
      </c>
      <c r="C152" s="1">
        <f t="shared" si="30"/>
        <v>508938.00988154649</v>
      </c>
      <c r="D152" s="1">
        <f t="shared" si="31"/>
        <v>0.83217131286434731</v>
      </c>
      <c r="E152" s="1">
        <f t="shared" si="32"/>
        <v>-0.14264645581742111</v>
      </c>
      <c r="F152" s="1">
        <f t="shared" si="33"/>
        <v>1.1844009815543344</v>
      </c>
      <c r="G152" s="1">
        <f t="shared" si="34"/>
        <v>13.745505998270236</v>
      </c>
      <c r="H152" s="1">
        <f t="shared" si="35"/>
        <v>12</v>
      </c>
    </row>
    <row r="153" spans="2:8">
      <c r="B153" s="1">
        <v>81.5</v>
      </c>
      <c r="C153" s="1">
        <f t="shared" si="30"/>
        <v>512079.60253513622</v>
      </c>
      <c r="D153" s="1">
        <f t="shared" si="31"/>
        <v>0.83728231904896422</v>
      </c>
      <c r="E153" s="1">
        <f t="shared" si="32"/>
        <v>-0.13915606016558452</v>
      </c>
      <c r="F153" s="1">
        <f t="shared" si="33"/>
        <v>1.1781790934133727</v>
      </c>
      <c r="G153" s="1">
        <f t="shared" si="34"/>
        <v>13.670146272099123</v>
      </c>
      <c r="H153" s="1">
        <f t="shared" si="35"/>
        <v>12</v>
      </c>
    </row>
    <row r="154" spans="2:8">
      <c r="B154" s="1">
        <v>82</v>
      </c>
      <c r="C154" s="1">
        <f t="shared" si="30"/>
        <v>515221.19518872601</v>
      </c>
      <c r="D154" s="1">
        <f t="shared" si="31"/>
        <v>0.84230011655309078</v>
      </c>
      <c r="E154" s="1">
        <f t="shared" si="32"/>
        <v>-0.13569223451567708</v>
      </c>
      <c r="F154" s="1">
        <f t="shared" si="33"/>
        <v>1.1721131794695561</v>
      </c>
      <c r="G154" s="1">
        <f t="shared" si="34"/>
        <v>13.596675710843916</v>
      </c>
      <c r="H154" s="1">
        <f t="shared" si="35"/>
        <v>12</v>
      </c>
    </row>
    <row r="155" spans="2:8">
      <c r="B155" s="1">
        <v>82.5</v>
      </c>
      <c r="C155" s="1">
        <f t="shared" si="30"/>
        <v>518362.7878423158</v>
      </c>
      <c r="D155" s="1">
        <f t="shared" si="31"/>
        <v>0.84722695811981374</v>
      </c>
      <c r="E155" s="1">
        <f t="shared" si="32"/>
        <v>-0.1322544957767548</v>
      </c>
      <c r="F155" s="1">
        <f t="shared" si="33"/>
        <v>1.166197791639292</v>
      </c>
      <c r="G155" s="1">
        <f t="shared" si="34"/>
        <v>13.52502832712613</v>
      </c>
      <c r="H155" s="1">
        <f t="shared" si="35"/>
        <v>12</v>
      </c>
    </row>
    <row r="156" spans="2:8">
      <c r="B156" s="1">
        <v>83</v>
      </c>
      <c r="C156" s="1">
        <f t="shared" si="30"/>
        <v>521504.3804959057</v>
      </c>
      <c r="D156" s="1">
        <f t="shared" si="31"/>
        <v>0.8520650288435162</v>
      </c>
      <c r="E156" s="1">
        <f t="shared" si="32"/>
        <v>-0.12884237249861893</v>
      </c>
      <c r="F156" s="1">
        <f t="shared" si="33"/>
        <v>1.1604277119878623</v>
      </c>
      <c r="G156" s="1">
        <f t="shared" si="34"/>
        <v>13.45514092113846</v>
      </c>
      <c r="H156" s="1">
        <f t="shared" si="35"/>
        <v>12</v>
      </c>
    </row>
    <row r="157" spans="2:8">
      <c r="B157" s="1">
        <v>83.5</v>
      </c>
      <c r="C157" s="1">
        <f t="shared" si="30"/>
        <v>524645.97314949543</v>
      </c>
      <c r="D157" s="1">
        <f t="shared" si="31"/>
        <v>0.85681644859306294</v>
      </c>
      <c r="E157" s="1">
        <f t="shared" si="32"/>
        <v>-0.12545540452329162</v>
      </c>
      <c r="F157" s="1">
        <f t="shared" si="33"/>
        <v>1.154797941914979</v>
      </c>
      <c r="G157" s="1">
        <f t="shared" si="34"/>
        <v>13.386952949659879</v>
      </c>
      <c r="H157" s="1">
        <f t="shared" si="35"/>
        <v>12</v>
      </c>
    </row>
    <row r="158" spans="2:8">
      <c r="B158" s="1">
        <v>84</v>
      </c>
      <c r="C158" s="1">
        <f t="shared" ref="C158" si="36">2*PI()*B158*1000</f>
        <v>527787.56580308522</v>
      </c>
      <c r="D158" s="1">
        <f t="shared" ref="D158" si="37">1+$E$15/$E$14*(1-$C$20^2/C158^2)</f>
        <v>0.86148327433432292</v>
      </c>
      <c r="E158" s="1">
        <f t="shared" ref="E158" si="38">$C$21*(C158/$C$20-$C$20/C158)</f>
        <v>-0.12209314264893679</v>
      </c>
      <c r="F158" s="1">
        <f t="shared" ref="F158" si="39">(D158^2+E158^2)^0.5/(D158^2+E158^2)</f>
        <v>1.1493036918401172</v>
      </c>
      <c r="G158" s="1">
        <f t="shared" si="34"/>
        <v>13.320406401124016</v>
      </c>
      <c r="H158" s="1">
        <f t="shared" si="35"/>
        <v>12</v>
      </c>
    </row>
    <row r="159" spans="2:8">
      <c r="B159" s="1">
        <v>84.5</v>
      </c>
      <c r="C159" s="1">
        <f t="shared" ref="C159:C190" si="40">2*PI()*B159*1000</f>
        <v>530929.15845667501</v>
      </c>
      <c r="D159" s="1">
        <f t="shared" ref="D159:D190" si="41">1+$E$15/$E$14*(1-$C$20^2/C159^2)</f>
        <v>0.86606750235677776</v>
      </c>
      <c r="E159" s="1">
        <f t="shared" ref="E159:E190" si="42">$C$21*(C159/$C$20-$C$20/C159)</f>
        <v>-0.11875514830571469</v>
      </c>
      <c r="F159" s="1">
        <f t="shared" ref="F159:F190" si="43">(D159^2+E159^2)^0.5/(D159^2+E159^2)</f>
        <v>1.1439403713725973</v>
      </c>
      <c r="G159" s="1">
        <f t="shared" ref="G159" si="44">F159*$C$23/$C$13-$C$3</f>
        <v>13.25544567655886</v>
      </c>
      <c r="H159" s="1">
        <f t="shared" ref="H159" si="45">$C$2</f>
        <v>12</v>
      </c>
    </row>
    <row r="160" spans="2:8">
      <c r="B160" s="1">
        <v>85</v>
      </c>
      <c r="C160" s="1">
        <f t="shared" si="40"/>
        <v>534070.7511102648</v>
      </c>
      <c r="D160" s="1">
        <f t="shared" si="41"/>
        <v>0.87057107040871728</v>
      </c>
      <c r="E160" s="1">
        <f t="shared" si="42"/>
        <v>-0.11544099324307594</v>
      </c>
      <c r="F160" s="1">
        <f t="shared" si="43"/>
        <v>1.1387035799501044</v>
      </c>
      <c r="G160" s="1">
        <f t="shared" ref="G160:G191" si="46">F160*$C$23/$C$13-$C$3</f>
        <v>13.192017476200169</v>
      </c>
      <c r="H160" s="1">
        <f t="shared" ref="H160:H191" si="47">$C$2</f>
        <v>12</v>
      </c>
    </row>
    <row r="161" spans="2:8">
      <c r="B161" s="1">
        <v>85.5</v>
      </c>
      <c r="C161" s="1">
        <f t="shared" si="40"/>
        <v>537212.34376385459</v>
      </c>
      <c r="D161" s="1">
        <f t="shared" si="41"/>
        <v>0.87499585974528671</v>
      </c>
      <c r="E161" s="1">
        <f t="shared" si="42"/>
        <v>-0.11215025922802789</v>
      </c>
      <c r="F161" s="1">
        <f t="shared" si="43"/>
        <v>1.1335890979284839</v>
      </c>
      <c r="G161" s="1">
        <f t="shared" si="46"/>
        <v>13.130070691570763</v>
      </c>
      <c r="H161" s="1">
        <f t="shared" si="47"/>
        <v>12</v>
      </c>
    </row>
    <row r="162" spans="2:8">
      <c r="B162" s="1">
        <v>86</v>
      </c>
      <c r="C162" s="1">
        <f t="shared" si="40"/>
        <v>540353.93641744438</v>
      </c>
      <c r="D162" s="1">
        <f t="shared" si="41"/>
        <v>0.87934369709342652</v>
      </c>
      <c r="E162" s="1">
        <f t="shared" si="42"/>
        <v>-0.10888253775392644</v>
      </c>
      <c r="F162" s="1">
        <f t="shared" si="43"/>
        <v>1.1285928781051351</v>
      </c>
      <c r="G162" s="1">
        <f t="shared" si="46"/>
        <v>13.06955630281159</v>
      </c>
      <c r="H162" s="1">
        <f t="shared" si="47"/>
        <v>12</v>
      </c>
    </row>
    <row r="163" spans="2:8">
      <c r="B163" s="1">
        <v>86.5</v>
      </c>
      <c r="C163" s="1">
        <f t="shared" si="40"/>
        <v>543495.52907103417</v>
      </c>
      <c r="D163" s="1">
        <f t="shared" si="41"/>
        <v>0.88361635653753656</v>
      </c>
      <c r="E163" s="1">
        <f t="shared" si="42"/>
        <v>-0.10563742975936793</v>
      </c>
      <c r="F163" s="1">
        <f t="shared" si="43"/>
        <v>1.1237110376580872</v>
      </c>
      <c r="G163" s="1">
        <f t="shared" si="46"/>
        <v>13.010427281047507</v>
      </c>
      <c r="H163" s="1">
        <f t="shared" si="47"/>
        <v>12</v>
      </c>
    </row>
    <row r="164" spans="2:8">
      <c r="B164" s="1">
        <v>87</v>
      </c>
      <c r="C164" s="1">
        <f t="shared" si="40"/>
        <v>546637.12172462395</v>
      </c>
      <c r="D164" s="1">
        <f t="shared" si="41"/>
        <v>0.88781556132949957</v>
      </c>
      <c r="E164" s="1">
        <f t="shared" si="42"/>
        <v>-0.10241454535677408</v>
      </c>
      <c r="F164" s="1">
        <f t="shared" si="43"/>
        <v>1.1189398504828243</v>
      </c>
      <c r="G164" s="1">
        <f t="shared" si="46"/>
        <v>12.952638495570666</v>
      </c>
      <c r="H164" s="1">
        <f t="shared" si="47"/>
        <v>12</v>
      </c>
    </row>
    <row r="165" spans="2:8">
      <c r="B165" s="1">
        <v>87.5</v>
      </c>
      <c r="C165" s="1">
        <f t="shared" si="40"/>
        <v>549778.71437821374</v>
      </c>
      <c r="D165" s="1">
        <f t="shared" si="41"/>
        <v>0.89194298562651197</v>
      </c>
      <c r="E165" s="1">
        <f t="shared" si="42"/>
        <v>-9.9213503570282552E-2</v>
      </c>
      <c r="F165" s="1">
        <f t="shared" si="43"/>
        <v>1.1142757399090724</v>
      </c>
      <c r="G165" s="1">
        <f t="shared" si="46"/>
        <v>12.896146625625956</v>
      </c>
      <c r="H165" s="1">
        <f t="shared" si="47"/>
        <v>12</v>
      </c>
    </row>
    <row r="166" spans="2:8">
      <c r="B166" s="1">
        <v>88</v>
      </c>
      <c r="C166" s="1">
        <f t="shared" si="40"/>
        <v>552920.30703180353</v>
      </c>
      <c r="D166" s="1">
        <f t="shared" si="41"/>
        <v>0.89600025615999246</v>
      </c>
      <c r="E166" s="1">
        <f t="shared" si="42"/>
        <v>-9.6033932082573534E-2</v>
      </c>
      <c r="F166" s="1">
        <f t="shared" si="43"/>
        <v>1.1097152717800574</v>
      </c>
      <c r="G166" s="1">
        <f t="shared" si="46"/>
        <v>12.840910076586756</v>
      </c>
      <c r="H166" s="1">
        <f t="shared" si="47"/>
        <v>12</v>
      </c>
    </row>
    <row r="167" spans="2:8">
      <c r="B167" s="1">
        <v>88.5</v>
      </c>
      <c r="C167" s="1">
        <f t="shared" si="40"/>
        <v>556061.89968539344</v>
      </c>
      <c r="D167" s="1">
        <f t="shared" si="41"/>
        <v>0.89998895383867772</v>
      </c>
      <c r="E167" s="1">
        <f t="shared" si="42"/>
        <v>-9.28754669902776E-2</v>
      </c>
      <c r="F167" s="1">
        <f t="shared" si="43"/>
        <v>1.1052551478771198</v>
      </c>
      <c r="G167" s="1">
        <f t="shared" si="46"/>
        <v>12.78688890031362</v>
      </c>
      <c r="H167" s="1">
        <f t="shared" si="47"/>
        <v>12</v>
      </c>
    </row>
    <row r="168" spans="2:8">
      <c r="B168" s="1">
        <v>89</v>
      </c>
      <c r="C168" s="1">
        <f t="shared" si="40"/>
        <v>559203.49233898323</v>
      </c>
      <c r="D168" s="1">
        <f t="shared" si="41"/>
        <v>0.90391061528885031</v>
      </c>
      <c r="E168" s="1">
        <f t="shared" si="42"/>
        <v>-8.9737752567629656E-2</v>
      </c>
      <c r="F168" s="1">
        <f t="shared" si="43"/>
        <v>1.1008921996730656</v>
      </c>
      <c r="G168" s="1">
        <f t="shared" si="46"/>
        <v>12.734044719494669</v>
      </c>
      <c r="H168" s="1">
        <f t="shared" si="47"/>
        <v>12</v>
      </c>
    </row>
    <row r="169" spans="2:8">
      <c r="B169" s="1">
        <v>89.5</v>
      </c>
      <c r="C169" s="1">
        <f t="shared" si="40"/>
        <v>562345.08499257301</v>
      </c>
      <c r="D169" s="1">
        <f t="shared" si="41"/>
        <v>0.90776673433450683</v>
      </c>
      <c r="E169" s="1">
        <f t="shared" si="42"/>
        <v>-8.6620441038043228E-2</v>
      </c>
      <c r="F169" s="1">
        <f t="shared" si="43"/>
        <v>1.096623382398128</v>
      </c>
      <c r="G169" s="1">
        <f t="shared" si="46"/>
        <v>12.682340655772288</v>
      </c>
      <c r="H169" s="1">
        <f t="shared" si="47"/>
        <v>12</v>
      </c>
    </row>
    <row r="170" spans="2:8">
      <c r="B170" s="1">
        <v>90</v>
      </c>
      <c r="C170" s="1">
        <f t="shared" si="40"/>
        <v>565486.6776461628</v>
      </c>
      <c r="D170" s="1">
        <f t="shared" si="41"/>
        <v>0.91155876342012143</v>
      </c>
      <c r="E170" s="1">
        <f t="shared" si="42"/>
        <v>-8.352319235330076E-2</v>
      </c>
      <c r="F170" s="1">
        <f t="shared" si="43"/>
        <v>1.092445769403011</v>
      </c>
      <c r="G170" s="1">
        <f t="shared" si="46"/>
        <v>12.631741261468125</v>
      </c>
      <c r="H170" s="1">
        <f t="shared" si="47"/>
        <v>12</v>
      </c>
    </row>
    <row r="171" spans="2:8">
      <c r="B171" s="1">
        <v>90.5</v>
      </c>
      <c r="C171" s="1">
        <f t="shared" si="40"/>
        <v>568628.27029975259</v>
      </c>
      <c r="D171" s="1">
        <f t="shared" si="41"/>
        <v>0.91528811497853946</v>
      </c>
      <c r="E171" s="1">
        <f t="shared" si="42"/>
        <v>-8.0445673980062166E-2</v>
      </c>
      <c r="F171" s="1">
        <f t="shared" si="43"/>
        <v>1.0883565468040648</v>
      </c>
      <c r="G171" s="1">
        <f t="shared" si="46"/>
        <v>12.582212454725278</v>
      </c>
      <c r="H171" s="1">
        <f t="shared" si="47"/>
        <v>12</v>
      </c>
    </row>
    <row r="172" spans="2:8">
      <c r="B172" s="1">
        <v>91</v>
      </c>
      <c r="C172" s="1">
        <f t="shared" si="40"/>
        <v>571769.86295334238</v>
      </c>
      <c r="D172" s="1">
        <f t="shared" si="41"/>
        <v>0.91895616274640535</v>
      </c>
      <c r="E172" s="1">
        <f t="shared" si="42"/>
        <v>-7.7387560693412599E-2</v>
      </c>
      <c r="F172" s="1">
        <f t="shared" si="43"/>
        <v>1.0843530083962465</v>
      </c>
      <c r="G172" s="1">
        <f t="shared" si="46"/>
        <v>12.533721457893874</v>
      </c>
      <c r="H172" s="1">
        <f t="shared" si="47"/>
        <v>12</v>
      </c>
    </row>
    <row r="173" spans="2:8">
      <c r="B173" s="1">
        <v>91.5</v>
      </c>
      <c r="C173" s="1">
        <f t="shared" si="40"/>
        <v>574911.45560693217</v>
      </c>
      <c r="D173" s="1">
        <f t="shared" si="41"/>
        <v>0.92256424302941065</v>
      </c>
      <c r="E173" s="1">
        <f t="shared" si="42"/>
        <v>-7.4348534377178518E-2</v>
      </c>
      <c r="F173" s="1">
        <f t="shared" si="43"/>
        <v>1.0804325508201529</v>
      </c>
      <c r="G173" s="1">
        <f t="shared" si="46"/>
        <v>12.486236738994023</v>
      </c>
      <c r="H173" s="1">
        <f t="shared" si="47"/>
        <v>12</v>
      </c>
    </row>
    <row r="174" spans="2:8">
      <c r="B174" s="1">
        <v>92</v>
      </c>
      <c r="C174" s="1">
        <f t="shared" si="40"/>
        <v>578053.04826052196</v>
      </c>
      <c r="D174" s="1">
        <f t="shared" si="41"/>
        <v>0.92611365591953954</v>
      </c>
      <c r="E174" s="1">
        <f t="shared" si="42"/>
        <v>-7.1328283830755262E-2</v>
      </c>
      <c r="F174" s="1">
        <f t="shared" si="43"/>
        <v>1.0765926689700061</v>
      </c>
      <c r="G174" s="1">
        <f t="shared" si="46"/>
        <v>12.439727956097171</v>
      </c>
      <c r="H174" s="1">
        <f t="shared" si="47"/>
        <v>12</v>
      </c>
    </row>
    <row r="175" spans="2:8">
      <c r="B175" s="1">
        <v>92.5</v>
      </c>
      <c r="C175" s="1">
        <f t="shared" si="40"/>
        <v>581194.64091411163</v>
      </c>
      <c r="D175" s="1">
        <f t="shared" si="41"/>
        <v>0.9296056664663821</v>
      </c>
      <c r="E175" s="1">
        <f t="shared" si="42"/>
        <v>-6.8326504582200118E-2</v>
      </c>
      <c r="F175" s="1">
        <f t="shared" si="43"/>
        <v>1.0728309516300925</v>
      </c>
      <c r="G175" s="1">
        <f t="shared" si="46"/>
        <v>12.394165904474493</v>
      </c>
      <c r="H175" s="1">
        <f t="shared" si="47"/>
        <v>12</v>
      </c>
    </row>
    <row r="176" spans="2:8">
      <c r="B176" s="1">
        <v>93</v>
      </c>
      <c r="C176" s="1">
        <f t="shared" si="40"/>
        <v>584336.23356770142</v>
      </c>
      <c r="D176" s="1">
        <f t="shared" si="41"/>
        <v>0.93304150580448386</v>
      </c>
      <c r="E176" s="1">
        <f t="shared" si="42"/>
        <v>-6.5342898707353603E-2</v>
      </c>
      <c r="F176" s="1">
        <f t="shared" si="43"/>
        <v>1.0691450773277476</v>
      </c>
      <c r="G176" s="1">
        <f t="shared" si="46"/>
        <v>12.349522466368112</v>
      </c>
      <c r="H176" s="1">
        <f t="shared" si="47"/>
        <v>12</v>
      </c>
    </row>
    <row r="177" spans="2:8">
      <c r="B177" s="1">
        <v>93.5</v>
      </c>
      <c r="C177" s="1">
        <f t="shared" si="40"/>
        <v>587477.82622129133</v>
      </c>
      <c r="D177" s="1">
        <f t="shared" si="41"/>
        <v>0.93642237223860936</v>
      </c>
      <c r="E177" s="1">
        <f t="shared" si="42"/>
        <v>-6.2377174654765936E-2</v>
      </c>
      <c r="F177" s="1">
        <f t="shared" si="43"/>
        <v>1.0655328103915596</v>
      </c>
      <c r="G177" s="1">
        <f t="shared" si="46"/>
        <v>12.30577056324791</v>
      </c>
      <c r="H177" s="1">
        <f t="shared" si="47"/>
        <v>12</v>
      </c>
    </row>
    <row r="178" spans="2:8">
      <c r="B178" s="1">
        <v>94</v>
      </c>
      <c r="C178" s="1">
        <f t="shared" si="40"/>
        <v>590619.41887488111</v>
      </c>
      <c r="D178" s="1">
        <f t="shared" si="41"/>
        <v>0.93974943228870345</v>
      </c>
      <c r="E178" s="1">
        <f t="shared" si="42"/>
        <v>-5.9429047076209739E-2</v>
      </c>
      <c r="F178" s="1">
        <f t="shared" si="43"/>
        <v>1.0619919972040335</v>
      </c>
      <c r="G178" s="1">
        <f t="shared" si="46"/>
        <v>12.262884110423673</v>
      </c>
      <c r="H178" s="1">
        <f t="shared" si="47"/>
        <v>12</v>
      </c>
    </row>
    <row r="179" spans="2:8">
      <c r="B179" s="1">
        <v>94.5</v>
      </c>
      <c r="C179" s="1">
        <f t="shared" si="40"/>
        <v>593761.0115284709</v>
      </c>
      <c r="D179" s="1">
        <f t="shared" si="41"/>
        <v>0.9430238216962552</v>
      </c>
      <c r="E179" s="1">
        <f t="shared" si="42"/>
        <v>-5.6498236662573344E-2</v>
      </c>
      <c r="F179" s="1">
        <f t="shared" si="43"/>
        <v>1.0585205626384979</v>
      </c>
      <c r="G179" s="1">
        <f t="shared" si="46"/>
        <v>12.220837973888781</v>
      </c>
      <c r="H179" s="1">
        <f t="shared" si="47"/>
        <v>12</v>
      </c>
    </row>
    <row r="180" spans="2:8">
      <c r="B180" s="1">
        <v>95</v>
      </c>
      <c r="C180" s="1">
        <f t="shared" si="40"/>
        <v>596902.60418206069</v>
      </c>
      <c r="D180" s="1">
        <f t="shared" si="41"/>
        <v>0.94624664639368228</v>
      </c>
      <c r="E180" s="1">
        <f t="shared" si="42"/>
        <v>-5.3584469984936975E-2</v>
      </c>
      <c r="F180" s="1">
        <f t="shared" si="43"/>
        <v>1.0551165066705646</v>
      </c>
      <c r="G180" s="1">
        <f t="shared" si="46"/>
        <v>12.179607929278086</v>
      </c>
      <c r="H180" s="1">
        <f t="shared" si="47"/>
        <v>12</v>
      </c>
    </row>
    <row r="181" spans="2:8">
      <c r="B181" s="1">
        <v>95.5</v>
      </c>
      <c r="C181" s="1">
        <f t="shared" si="40"/>
        <v>600044.19683565048</v>
      </c>
      <c r="D181" s="1">
        <f t="shared" si="41"/>
        <v>0.94941898343828113</v>
      </c>
      <c r="E181" s="1">
        <f t="shared" si="42"/>
        <v>-5.0687479340640863E-2</v>
      </c>
      <c r="F181" s="1">
        <f t="shared" si="43"/>
        <v>1.0517779011549619</v>
      </c>
      <c r="G181" s="1">
        <f t="shared" si="46"/>
        <v>12.139170622828811</v>
      </c>
      <c r="H181" s="1">
        <f t="shared" si="47"/>
        <v>12</v>
      </c>
    </row>
    <row r="182" spans="2:8">
      <c r="B182" s="1">
        <v>96</v>
      </c>
      <c r="C182" s="1">
        <f t="shared" si="40"/>
        <v>603185.78948924027</v>
      </c>
      <c r="D182" s="1">
        <f t="shared" si="41"/>
        <v>0.952541881912216</v>
      </c>
      <c r="E182" s="1">
        <f t="shared" si="42"/>
        <v>-4.7807002604164116E-2</v>
      </c>
      <c r="F182" s="1">
        <f t="shared" si="43"/>
        <v>1.0485028867590371</v>
      </c>
      <c r="G182" s="1">
        <f t="shared" si="46"/>
        <v>12.099503534239012</v>
      </c>
      <c r="H182" s="1">
        <f t="shared" si="47"/>
        <v>12</v>
      </c>
    </row>
    <row r="183" spans="2:8">
      <c r="B183" s="1">
        <v>96.5</v>
      </c>
      <c r="C183" s="1">
        <f t="shared" si="40"/>
        <v>606327.38214283006</v>
      </c>
      <c r="D183" s="1">
        <f t="shared" si="41"/>
        <v>0.95561636378995218</v>
      </c>
      <c r="E183" s="1">
        <f t="shared" si="42"/>
        <v>-4.4942783082639153E-2</v>
      </c>
      <c r="F183" s="1">
        <f t="shared" si="43"/>
        <v>1.0452896700446868</v>
      </c>
      <c r="G183" s="1">
        <f t="shared" si="46"/>
        <v>12.060584941323828</v>
      </c>
      <c r="H183" s="1">
        <f t="shared" si="47"/>
        <v>12</v>
      </c>
    </row>
    <row r="184" spans="2:8">
      <c r="B184" s="1">
        <v>97</v>
      </c>
      <c r="C184" s="1">
        <f t="shared" si="40"/>
        <v>609468.97479641985</v>
      </c>
      <c r="D184" s="1">
        <f t="shared" si="41"/>
        <v>0.9586434247744694</v>
      </c>
      <c r="E184" s="1">
        <f t="shared" si="42"/>
        <v>-4.2094569375834563E-2</v>
      </c>
      <c r="F184" s="1">
        <f t="shared" si="43"/>
        <v>1.042136520690925</v>
      </c>
      <c r="G184" s="1">
        <f t="shared" si="46"/>
        <v>12.022393886375133</v>
      </c>
      <c r="H184" s="1">
        <f t="shared" si="47"/>
        <v>12</v>
      </c>
    </row>
    <row r="185" spans="2:8">
      <c r="B185" s="1">
        <v>97.5</v>
      </c>
      <c r="C185" s="1">
        <f t="shared" si="40"/>
        <v>612610.56745000964</v>
      </c>
      <c r="D185" s="1">
        <f t="shared" si="41"/>
        <v>0.96162403510353522</v>
      </c>
      <c r="E185" s="1">
        <f t="shared" si="42"/>
        <v>-3.9262115240447197E-2</v>
      </c>
      <c r="F185" s="1">
        <f t="shared" si="43"/>
        <v>1.039041768849706</v>
      </c>
      <c r="G185" s="1">
        <f t="shared" si="46"/>
        <v>11.984910144135149</v>
      </c>
      <c r="H185" s="1">
        <f t="shared" si="47"/>
        <v>12</v>
      </c>
    </row>
    <row r="186" spans="2:8">
      <c r="B186" s="1">
        <v>98</v>
      </c>
      <c r="C186" s="1">
        <f t="shared" si="40"/>
        <v>615752.16010359942</v>
      </c>
      <c r="D186" s="1">
        <f t="shared" si="41"/>
        <v>0.96455914032725765</v>
      </c>
      <c r="E186" s="1">
        <f t="shared" si="42"/>
        <v>-3.6445179458547049E-2</v>
      </c>
      <c r="F186" s="1">
        <f t="shared" si="43"/>
        <v>1.0360038026280247</v>
      </c>
      <c r="G186" s="1">
        <f t="shared" si="46"/>
        <v>11.948114191299585</v>
      </c>
      <c r="H186" s="1">
        <f t="shared" si="47"/>
        <v>12</v>
      </c>
    </row>
    <row r="187" spans="2:8">
      <c r="B187" s="1">
        <v>98.5</v>
      </c>
      <c r="C187" s="1">
        <f t="shared" si="40"/>
        <v>618893.75275718921</v>
      </c>
      <c r="D187" s="1">
        <f t="shared" si="41"/>
        <v>0.96744966205807748</v>
      </c>
      <c r="E187" s="1">
        <f t="shared" si="42"/>
        <v>-3.3643525710030278E-2</v>
      </c>
      <c r="F187" s="1">
        <f t="shared" si="43"/>
        <v>1.0330210656896941</v>
      </c>
      <c r="G187" s="1">
        <f t="shared" si="46"/>
        <v>11.911987177470255</v>
      </c>
      <c r="H187" s="1">
        <f t="shared" si="47"/>
        <v>12</v>
      </c>
    </row>
    <row r="188" spans="2:8">
      <c r="B188" s="1">
        <v>99</v>
      </c>
      <c r="C188" s="1">
        <f t="shared" si="40"/>
        <v>622035.34541077912</v>
      </c>
      <c r="D188" s="1">
        <f t="shared" si="41"/>
        <v>0.97029649869431522</v>
      </c>
      <c r="E188" s="1">
        <f t="shared" si="42"/>
        <v>-3.0856922448936386E-2</v>
      </c>
      <c r="F188" s="1">
        <f t="shared" si="43"/>
        <v>1.0300920549705639</v>
      </c>
      <c r="G188" s="1">
        <f t="shared" si="46"/>
        <v>11.876510897481753</v>
      </c>
      <c r="H188" s="1">
        <f t="shared" si="47"/>
        <v>12</v>
      </c>
    </row>
    <row r="189" spans="2:8">
      <c r="B189" s="1">
        <v>99.5</v>
      </c>
      <c r="C189" s="1">
        <f t="shared" si="40"/>
        <v>625176.93806436891</v>
      </c>
      <c r="D189" s="1">
        <f t="shared" si="41"/>
        <v>0.97310052611832865</v>
      </c>
      <c r="E189" s="1">
        <f t="shared" si="42"/>
        <v>-2.8085142783495515E-2</v>
      </c>
      <c r="F189" s="1">
        <f t="shared" si="43"/>
        <v>1.027215318501276</v>
      </c>
      <c r="G189" s="1">
        <f t="shared" si="46"/>
        <v>11.841667765030566</v>
      </c>
      <c r="H189" s="1">
        <f t="shared" si="47"/>
        <v>12</v>
      </c>
    </row>
    <row r="190" spans="2:8">
      <c r="B190" s="1">
        <v>100</v>
      </c>
      <c r="C190" s="1">
        <f t="shared" si="40"/>
        <v>628318.5307179587</v>
      </c>
      <c r="D190" s="1">
        <f t="shared" si="41"/>
        <v>0.97586259837029832</v>
      </c>
      <c r="E190" s="1">
        <f t="shared" si="42"/>
        <v>-2.5327964359772626E-2</v>
      </c>
      <c r="F190" s="1">
        <f t="shared" si="43"/>
        <v>1.0243894533319833</v>
      </c>
      <c r="G190" s="1">
        <f t="shared" si="46"/>
        <v>11.807440787539218</v>
      </c>
      <c r="H190" s="1">
        <f t="shared" si="47"/>
        <v>12</v>
      </c>
    </row>
    <row r="191" spans="2:8">
      <c r="B191" s="1">
        <v>100.5</v>
      </c>
      <c r="C191" s="1">
        <f t="shared" ref="C191:C221" si="48">2*PI()*B191*1000</f>
        <v>631460.12337154849</v>
      </c>
      <c r="D191" s="1">
        <f t="shared" ref="D191:D221" si="49">1+$E$15/$E$14*(1-$C$20^2/C191^2)</f>
        <v>0.97858354829860483</v>
      </c>
      <c r="E191" s="1">
        <f t="shared" ref="E191:E221" si="50">$C$21*(C191/$C$20-$C$20/C191)</f>
        <v>-2.2585169248786927E-2</v>
      </c>
      <c r="F191" s="1">
        <f t="shared" ref="F191:F221" si="51">(D191^2+E191^2)^0.5/(D191^2+E191^2)</f>
        <v>1.0216131035537634</v>
      </c>
      <c r="G191" s="1">
        <f t="shared" si="46"/>
        <v>11.773813542191547</v>
      </c>
      <c r="H191" s="1">
        <f t="shared" si="47"/>
        <v>12</v>
      </c>
    </row>
    <row r="192" spans="2:8">
      <c r="B192" s="1">
        <v>101</v>
      </c>
      <c r="C192" s="1">
        <f t="shared" si="48"/>
        <v>634601.71602513827</v>
      </c>
      <c r="D192" s="1">
        <f t="shared" si="49"/>
        <v>0.98126418818772509</v>
      </c>
      <c r="E192" s="1">
        <f t="shared" si="50"/>
        <v>-1.98565438369829E-2</v>
      </c>
      <c r="F192" s="1">
        <f t="shared" si="51"/>
        <v>1.0188849584117399</v>
      </c>
      <c r="G192" s="1">
        <f t="shared" ref="G192:G222" si="52">F192*$C$23/$C$13-$C$3</f>
        <v>11.740770153078774</v>
      </c>
      <c r="H192" s="1">
        <f t="shared" ref="H192:H222" si="53">$C$2</f>
        <v>12</v>
      </c>
    </row>
    <row r="193" spans="2:8">
      <c r="B193" s="1">
        <v>101.5</v>
      </c>
      <c r="C193" s="1">
        <f t="shared" si="48"/>
        <v>637743.30867872795</v>
      </c>
      <c r="D193" s="1">
        <f t="shared" si="49"/>
        <v>0.98390531036453033</v>
      </c>
      <c r="E193" s="1">
        <f t="shared" si="50"/>
        <v>-1.7141878719939239E-2</v>
      </c>
      <c r="F193" s="1">
        <f t="shared" si="51"/>
        <v>1.0162037505052073</v>
      </c>
      <c r="G193" s="1">
        <f t="shared" si="52"/>
        <v>11.708295269399349</v>
      </c>
      <c r="H193" s="1">
        <f t="shared" si="53"/>
        <v>12</v>
      </c>
    </row>
    <row r="194" spans="2:8">
      <c r="B194" s="1">
        <v>102</v>
      </c>
      <c r="C194" s="1">
        <f t="shared" si="48"/>
        <v>640884.90133231774</v>
      </c>
      <c r="D194" s="1">
        <f t="shared" si="49"/>
        <v>0.98650768778383147</v>
      </c>
      <c r="E194" s="1">
        <f t="shared" si="50"/>
        <v>-1.4440968599203406E-2</v>
      </c>
      <c r="F194" s="1">
        <f t="shared" si="51"/>
        <v>1.0135682540703059</v>
      </c>
      <c r="G194" s="1">
        <f t="shared" si="52"/>
        <v>11.676374044658653</v>
      </c>
      <c r="H194" s="1">
        <f t="shared" si="53"/>
        <v>12</v>
      </c>
    </row>
    <row r="195" spans="2:8">
      <c r="B195" s="1">
        <v>102.5</v>
      </c>
      <c r="C195" s="1">
        <f t="shared" si="48"/>
        <v>644026.49398590752</v>
      </c>
      <c r="D195" s="1">
        <f t="shared" si="49"/>
        <v>0.98907207459397806</v>
      </c>
      <c r="E195" s="1">
        <f t="shared" si="50"/>
        <v>-1.1753612182146576E-2</v>
      </c>
      <c r="F195" s="1">
        <f t="shared" si="51"/>
        <v>1.0109772833410411</v>
      </c>
      <c r="G195" s="1">
        <f t="shared" si="52"/>
        <v>11.644992116817599</v>
      </c>
      <c r="H195" s="1">
        <f t="shared" si="53"/>
        <v>12</v>
      </c>
    </row>
    <row r="196" spans="2:8">
      <c r="B196" s="1">
        <v>103</v>
      </c>
      <c r="C196" s="1">
        <f t="shared" si="48"/>
        <v>647168.08663949731</v>
      </c>
      <c r="D196" s="1">
        <f t="shared" si="49"/>
        <v>0.99159920668328616</v>
      </c>
      <c r="E196" s="1">
        <f t="shared" si="50"/>
        <v>-9.0796120847346125E-3</v>
      </c>
      <c r="F196" s="1">
        <f t="shared" si="51"/>
        <v>1.0084296909846677</v>
      </c>
      <c r="G196" s="1">
        <f t="shared" si="52"/>
        <v>11.614135589341963</v>
      </c>
      <c r="H196" s="1">
        <f t="shared" si="53"/>
        <v>12</v>
      </c>
    </row>
    <row r="197" spans="2:8">
      <c r="B197" s="1">
        <v>103.5</v>
      </c>
      <c r="C197" s="1">
        <f t="shared" si="48"/>
        <v>650309.6792930871</v>
      </c>
      <c r="D197" s="1">
        <f t="shared" si="49"/>
        <v>0.99408980220803111</v>
      </c>
      <c r="E197" s="1">
        <f t="shared" si="50"/>
        <v>-6.4187747371175722E-3</v>
      </c>
      <c r="F197" s="1">
        <f t="shared" si="51"/>
        <v>1.0059243666076836</v>
      </c>
      <c r="G197" s="1">
        <f t="shared" si="52"/>
        <v>11.583791013106918</v>
      </c>
      <c r="H197" s="1">
        <f t="shared" si="53"/>
        <v>12</v>
      </c>
    </row>
    <row r="198" spans="2:8">
      <c r="B198" s="1">
        <v>104</v>
      </c>
      <c r="C198" s="1">
        <f t="shared" si="48"/>
        <v>653451.27194667701</v>
      </c>
      <c r="D198" s="1">
        <f t="shared" si="49"/>
        <v>0.99654456210271669</v>
      </c>
      <c r="E198" s="1">
        <f t="shared" si="50"/>
        <v>-3.7709102919425493E-3</v>
      </c>
      <c r="F198" s="1">
        <f t="shared" si="51"/>
        <v>1.0034602353288706</v>
      </c>
      <c r="G198" s="1">
        <f t="shared" si="52"/>
        <v>11.553945369113659</v>
      </c>
      <c r="H198" s="1">
        <f t="shared" si="53"/>
        <v>12</v>
      </c>
    </row>
    <row r="199" spans="2:8">
      <c r="B199" s="1">
        <v>104.5</v>
      </c>
      <c r="C199" s="1">
        <f t="shared" si="48"/>
        <v>656592.8646002668</v>
      </c>
      <c r="D199" s="1">
        <f t="shared" si="49"/>
        <v>0.99896417057329123</v>
      </c>
      <c r="E199" s="1">
        <f t="shared" si="50"/>
        <v>-1.1358325352990703E-3</v>
      </c>
      <c r="F199" s="1">
        <f t="shared" si="51"/>
        <v>1.001036256416032</v>
      </c>
      <c r="G199" s="1">
        <f t="shared" si="52"/>
        <v>11.52458605197752</v>
      </c>
      <c r="H199" s="1">
        <f t="shared" si="53"/>
        <v>12</v>
      </c>
    </row>
    <row r="200" spans="2:8">
      <c r="B200" s="1">
        <v>105</v>
      </c>
      <c r="C200" s="1">
        <f t="shared" si="48"/>
        <v>659734.45725385658</v>
      </c>
      <c r="D200" s="1">
        <f t="shared" si="49"/>
        <v>1.0013492955739667</v>
      </c>
      <c r="E200" s="1">
        <f t="shared" si="50"/>
        <v>1.4866411997919401E-3</v>
      </c>
      <c r="F200" s="1">
        <f t="shared" si="51"/>
        <v>0.99865142198323198</v>
      </c>
      <c r="G200" s="1">
        <f t="shared" si="52"/>
        <v>11.495700854148897</v>
      </c>
      <c r="H200" s="1">
        <f t="shared" si="53"/>
        <v>12</v>
      </c>
    </row>
    <row r="201" spans="2:8">
      <c r="B201" s="1">
        <v>105.5</v>
      </c>
      <c r="C201" s="1">
        <f t="shared" si="48"/>
        <v>662876.04990744637</v>
      </c>
      <c r="D201" s="1">
        <f t="shared" si="49"/>
        <v>1.003700589268254</v>
      </c>
      <c r="E201" s="1">
        <f t="shared" si="50"/>
        <v>4.0966901174284091E-3</v>
      </c>
      <c r="F201" s="1">
        <f t="shared" si="51"/>
        <v>0.99630475574554755</v>
      </c>
      <c r="G201" s="1">
        <f t="shared" si="52"/>
        <v>11.467277950830747</v>
      </c>
      <c r="H201" s="1">
        <f t="shared" si="53"/>
        <v>12</v>
      </c>
    </row>
    <row r="202" spans="2:8">
      <c r="B202" s="1">
        <v>106</v>
      </c>
      <c r="C202" s="1">
        <f t="shared" si="48"/>
        <v>666017.64256103616</v>
      </c>
      <c r="D202" s="1">
        <f t="shared" si="49"/>
        <v>1.0060186884748115</v>
      </c>
      <c r="E202" s="1">
        <f t="shared" si="50"/>
        <v>6.6944900404988152E-3</v>
      </c>
      <c r="F202" s="1">
        <f t="shared" si="51"/>
        <v>0.993995311828474</v>
      </c>
      <c r="G202" s="1">
        <f t="shared" si="52"/>
        <v>11.439305885558081</v>
      </c>
      <c r="H202" s="1">
        <f t="shared" si="53"/>
        <v>12</v>
      </c>
    </row>
    <row r="203" spans="2:8">
      <c r="B203" s="1">
        <v>106.5</v>
      </c>
      <c r="C203" s="1">
        <f t="shared" si="48"/>
        <v>669159.23521462595</v>
      </c>
      <c r="D203" s="1">
        <f t="shared" si="49"/>
        <v>1.0083042150986783</v>
      </c>
      <c r="E203" s="1">
        <f t="shared" si="50"/>
        <v>9.2802134900534378E-3</v>
      </c>
      <c r="F203" s="1">
        <f t="shared" si="51"/>
        <v>0.99172217362929882</v>
      </c>
      <c r="G203" s="1">
        <f t="shared" si="52"/>
        <v>11.411773556406875</v>
      </c>
      <c r="H203" s="1">
        <f t="shared" si="53"/>
        <v>12</v>
      </c>
    </row>
    <row r="204" spans="2:8">
      <c r="B204" s="1">
        <v>107</v>
      </c>
      <c r="C204" s="1">
        <f t="shared" si="48"/>
        <v>672300.82786821574</v>
      </c>
      <c r="D204" s="1">
        <f t="shared" si="49"/>
        <v>1.0105577765484306</v>
      </c>
      <c r="E204" s="1">
        <f t="shared" si="50"/>
        <v>1.1854029762450003E-2</v>
      </c>
      <c r="F204" s="1">
        <f t="shared" si="51"/>
        <v>0.98948445272789831</v>
      </c>
      <c r="G204" s="1">
        <f t="shared" si="52"/>
        <v>11.384670202801606</v>
      </c>
      <c r="H204" s="1">
        <f t="shared" si="53"/>
        <v>12</v>
      </c>
    </row>
    <row r="205" spans="2:8">
      <c r="B205" s="1">
        <v>107.5</v>
      </c>
      <c r="C205" s="1">
        <f t="shared" si="48"/>
        <v>675442.42052180553</v>
      </c>
      <c r="D205" s="1">
        <f t="shared" si="49"/>
        <v>1.0127799661397929</v>
      </c>
      <c r="E205" s="1">
        <f t="shared" si="50"/>
        <v>1.4416105004346423E-2</v>
      </c>
      <c r="F205" s="1">
        <f t="shared" si="51"/>
        <v>0.98728128784454094</v>
      </c>
      <c r="G205" s="1">
        <f t="shared" si="52"/>
        <v>11.357985392892123</v>
      </c>
      <c r="H205" s="1">
        <f t="shared" si="53"/>
        <v>12</v>
      </c>
    </row>
    <row r="206" spans="2:8">
      <c r="B206" s="1">
        <v>108</v>
      </c>
      <c r="C206" s="1">
        <f t="shared" si="48"/>
        <v>678584.01317539532</v>
      </c>
      <c r="D206" s="1">
        <f t="shared" si="49"/>
        <v>1.0149713634861954</v>
      </c>
      <c r="E206" s="1">
        <f t="shared" si="50"/>
        <v>1.6966602285610827E-2</v>
      </c>
      <c r="F206" s="1">
        <f t="shared" si="51"/>
        <v>0.98511184384242079</v>
      </c>
      <c r="G206" s="1">
        <f t="shared" si="52"/>
        <v>11.331709011472308</v>
      </c>
      <c r="H206" s="1">
        <f t="shared" si="53"/>
        <v>12</v>
      </c>
    </row>
    <row r="207" spans="2:8">
      <c r="B207" s="1">
        <v>108.5</v>
      </c>
      <c r="C207" s="1">
        <f t="shared" si="48"/>
        <v>681725.60582898511</v>
      </c>
      <c r="D207" s="1">
        <f t="shared" si="49"/>
        <v>1.0171325348767639</v>
      </c>
      <c r="E207" s="1">
        <f t="shared" si="50"/>
        <v>1.9505681670215051E-2</v>
      </c>
      <c r="F207" s="1">
        <f t="shared" si="51"/>
        <v>0.98297531077275535</v>
      </c>
      <c r="G207" s="1">
        <f t="shared" si="52"/>
        <v>11.305831248414254</v>
      </c>
      <c r="H207" s="1">
        <f t="shared" si="53"/>
        <v>12</v>
      </c>
    </row>
    <row r="208" spans="2:8">
      <c r="B208" s="1">
        <v>109</v>
      </c>
      <c r="C208" s="1">
        <f t="shared" si="48"/>
        <v>684867.1984825749</v>
      </c>
      <c r="D208" s="1">
        <f t="shared" si="49"/>
        <v>1.0192640336422003</v>
      </c>
      <c r="E208" s="1">
        <f t="shared" si="50"/>
        <v>2.2033500285177369E-2</v>
      </c>
      <c r="F208" s="1">
        <f t="shared" si="51"/>
        <v>0.98087090296040536</v>
      </c>
      <c r="G208" s="1">
        <f t="shared" si="52"/>
        <v>11.280342587593276</v>
      </c>
      <c r="H208" s="1">
        <f t="shared" si="53"/>
        <v>12</v>
      </c>
    </row>
    <row r="209" spans="2:8">
      <c r="B209" s="1">
        <v>109.5</v>
      </c>
      <c r="C209" s="1">
        <f t="shared" si="48"/>
        <v>688008.7911361648</v>
      </c>
      <c r="D209" s="1">
        <f t="shared" si="49"/>
        <v>1.0213664005089955</v>
      </c>
      <c r="E209" s="1">
        <f t="shared" si="50"/>
        <v>2.4550212387616257E-2</v>
      </c>
      <c r="F209" s="1">
        <f t="shared" si="51"/>
        <v>0.97879785812807263</v>
      </c>
      <c r="G209" s="1">
        <f t="shared" si="52"/>
        <v>11.255233796280146</v>
      </c>
      <c r="H209" s="1">
        <f t="shared" si="53"/>
        <v>12</v>
      </c>
    </row>
    <row r="210" spans="2:8">
      <c r="B210" s="1">
        <v>110</v>
      </c>
      <c r="C210" s="1">
        <f t="shared" si="48"/>
        <v>691150.38378975447</v>
      </c>
      <c r="D210" s="1">
        <f t="shared" si="49"/>
        <v>1.0234401639423953</v>
      </c>
      <c r="E210" s="1">
        <f t="shared" si="50"/>
        <v>2.7055969429975003E-2</v>
      </c>
      <c r="F210" s="1">
        <f t="shared" si="51"/>
        <v>0.97675543655724828</v>
      </c>
      <c r="G210" s="1">
        <f t="shared" si="52"/>
        <v>11.230495914978491</v>
      </c>
      <c r="H210" s="1">
        <f t="shared" si="53"/>
        <v>12</v>
      </c>
    </row>
    <row r="211" spans="2:8">
      <c r="B211" s="1">
        <v>110.5</v>
      </c>
      <c r="C211" s="1">
        <f t="shared" si="48"/>
        <v>694291.97644334426</v>
      </c>
      <c r="D211" s="1">
        <f t="shared" si="49"/>
        <v>1.025485840478531</v>
      </c>
      <c r="E211" s="1">
        <f t="shared" si="50"/>
        <v>2.9550920123476557E-2</v>
      </c>
      <c r="F211" s="1">
        <f t="shared" si="51"/>
        <v>0.97474292028415932</v>
      </c>
      <c r="G211" s="1">
        <f t="shared" si="52"/>
        <v>11.206120247686044</v>
      </c>
      <c r="H211" s="1">
        <f t="shared" si="53"/>
        <v>12</v>
      </c>
    </row>
    <row r="212" spans="2:8">
      <c r="B212" s="1">
        <v>111</v>
      </c>
      <c r="C212" s="1">
        <f t="shared" si="48"/>
        <v>697433.56909693405</v>
      </c>
      <c r="D212" s="1">
        <f t="shared" si="49"/>
        <v>1.0275039350460988</v>
      </c>
      <c r="E212" s="1">
        <f t="shared" si="50"/>
        <v>3.2035210499862236E-2</v>
      </c>
      <c r="F212" s="1">
        <f t="shared" si="51"/>
        <v>0.97275961232907227</v>
      </c>
      <c r="G212" s="1">
        <f t="shared" si="52"/>
        <v>11.182098352559969</v>
      </c>
      <c r="H212" s="1">
        <f t="shared" si="53"/>
        <v>12</v>
      </c>
    </row>
    <row r="213" spans="2:8">
      <c r="B213" s="1">
        <v>111.5</v>
      </c>
      <c r="C213" s="1">
        <f t="shared" si="48"/>
        <v>700575.16175052384</v>
      </c>
      <c r="D213" s="1">
        <f t="shared" si="49"/>
        <v>1.0294949412779653</v>
      </c>
      <c r="E213" s="1">
        <f t="shared" si="50"/>
        <v>3.4508983971469884E-2</v>
      </c>
      <c r="F213" s="1">
        <f t="shared" si="51"/>
        <v>0.97080483595738831</v>
      </c>
      <c r="G213" s="1">
        <f t="shared" si="52"/>
        <v>11.1584220329672</v>
      </c>
      <c r="H213" s="1">
        <f t="shared" si="53"/>
        <v>12</v>
      </c>
    </row>
    <row r="214" spans="2:8">
      <c r="B214" s="1">
        <v>112</v>
      </c>
      <c r="C214" s="1">
        <f t="shared" si="48"/>
        <v>703716.75440411363</v>
      </c>
      <c r="D214" s="1">
        <f t="shared" si="49"/>
        <v>1.0314593418130567</v>
      </c>
      <c r="E214" s="1">
        <f t="shared" si="50"/>
        <v>3.6972381389702803E-2</v>
      </c>
      <c r="F214" s="1">
        <f t="shared" si="51"/>
        <v>0.96887793397104294</v>
      </c>
      <c r="G214" s="1">
        <f t="shared" si="52"/>
        <v>11.135083328901858</v>
      </c>
      <c r="H214" s="1">
        <f t="shared" si="53"/>
        <v>12</v>
      </c>
    </row>
    <row r="215" spans="2:8">
      <c r="B215" s="1">
        <v>112.5</v>
      </c>
      <c r="C215" s="1">
        <f t="shared" si="48"/>
        <v>706858.34705770342</v>
      </c>
      <c r="D215" s="1">
        <f t="shared" si="49"/>
        <v>1.0333976085888776</v>
      </c>
      <c r="E215" s="1">
        <f t="shared" si="50"/>
        <v>3.9425541101939361E-2</v>
      </c>
      <c r="F215" s="1">
        <f t="shared" si="51"/>
        <v>0.96697826802880593</v>
      </c>
      <c r="G215" s="1">
        <f t="shared" si="52"/>
        <v>11.1120745087527</v>
      </c>
      <c r="H215" s="1">
        <f t="shared" si="53"/>
        <v>12</v>
      </c>
    </row>
    <row r="216" spans="2:8">
      <c r="B216" s="1">
        <v>113</v>
      </c>
      <c r="C216" s="1">
        <f t="shared" si="48"/>
        <v>709999.93971129321</v>
      </c>
      <c r="D216" s="1">
        <f t="shared" si="49"/>
        <v>1.0353102031249888</v>
      </c>
      <c r="E216" s="1">
        <f t="shared" si="50"/>
        <v>4.1868599006931601E-2</v>
      </c>
      <c r="F216" s="1">
        <f t="shared" si="51"/>
        <v>0.9651052179941495</v>
      </c>
      <c r="G216" s="1">
        <f t="shared" si="52"/>
        <v>11.089388061404472</v>
      </c>
      <c r="H216" s="1">
        <f t="shared" si="53"/>
        <v>12</v>
      </c>
    </row>
    <row r="217" spans="2:8">
      <c r="B217" s="1">
        <v>113.5</v>
      </c>
      <c r="C217" s="1">
        <f t="shared" si="48"/>
        <v>713141.53236488299</v>
      </c>
      <c r="D217" s="1">
        <f t="shared" si="49"/>
        <v>1.037197576797763</v>
      </c>
      <c r="E217" s="1">
        <f t="shared" si="50"/>
        <v>4.4301688608740127E-2</v>
      </c>
      <c r="F217" s="1">
        <f t="shared" si="51"/>
        <v>0.96325818130941154</v>
      </c>
      <c r="G217" s="1">
        <f t="shared" si="52"/>
        <v>11.067016688657752</v>
      </c>
      <c r="H217" s="1">
        <f t="shared" si="53"/>
        <v>12</v>
      </c>
    </row>
    <row r="218" spans="2:8">
      <c r="B218" s="1">
        <v>114</v>
      </c>
      <c r="C218" s="1">
        <f t="shared" si="48"/>
        <v>716283.12501847278</v>
      </c>
      <c r="D218" s="1">
        <f t="shared" si="49"/>
        <v>1.0390601711067238</v>
      </c>
      <c r="E218" s="1">
        <f t="shared" si="50"/>
        <v>4.6724941069248883E-2</v>
      </c>
      <c r="F218" s="1">
        <f t="shared" si="51"/>
        <v>0.96143657239505842</v>
      </c>
      <c r="G218" s="1">
        <f t="shared" si="52"/>
        <v>11.044953297952805</v>
      </c>
      <c r="H218" s="1">
        <f t="shared" si="53"/>
        <v>12</v>
      </c>
    </row>
    <row r="219" spans="2:8">
      <c r="B219" s="1">
        <v>114.5</v>
      </c>
      <c r="C219" s="1">
        <f t="shared" si="48"/>
        <v>719424.71767206257</v>
      </c>
      <c r="D219" s="1">
        <f t="shared" si="49"/>
        <v>1.0408984179327612</v>
      </c>
      <c r="E219" s="1">
        <f t="shared" si="50"/>
        <v>4.913848525930458E-2</v>
      </c>
      <c r="F219" s="1">
        <f t="shared" si="51"/>
        <v>0.95963982207290111</v>
      </c>
      <c r="G219" s="1">
        <f t="shared" si="52"/>
        <v>11.023190995383555</v>
      </c>
      <c r="H219" s="1">
        <f t="shared" si="53"/>
        <v>12</v>
      </c>
    </row>
    <row r="220" spans="2:8">
      <c r="B220" s="1">
        <v>115</v>
      </c>
      <c r="C220" s="1">
        <f t="shared" si="48"/>
        <v>722566.31032565248</v>
      </c>
      <c r="D220" s="1">
        <f t="shared" si="49"/>
        <v>1.0427127397885054</v>
      </c>
      <c r="E220" s="1">
        <f t="shared" si="50"/>
        <v>5.1542447808521991E-2</v>
      </c>
      <c r="F220" s="1">
        <f t="shared" si="51"/>
        <v>0.95786737701218383</v>
      </c>
      <c r="G220" s="1">
        <f t="shared" si="52"/>
        <v>11.00172307898859</v>
      </c>
      <c r="H220" s="1">
        <f t="shared" si="53"/>
        <v>12</v>
      </c>
    </row>
    <row r="221" spans="2:8">
      <c r="B221" s="1">
        <v>115.5</v>
      </c>
      <c r="C221" s="1">
        <f t="shared" si="48"/>
        <v>725707.90297924227</v>
      </c>
      <c r="D221" s="1">
        <f t="shared" si="49"/>
        <v>1.0445035500611295</v>
      </c>
      <c r="E221" s="1">
        <f t="shared" si="50"/>
        <v>5.3936953153794868E-2</v>
      </c>
      <c r="F221" s="1">
        <f t="shared" si="51"/>
        <v>0.95611869919751458</v>
      </c>
      <c r="G221" s="1">
        <f t="shared" si="52"/>
        <v>10.980543032306713</v>
      </c>
      <c r="H221" s="1">
        <f t="shared" si="53"/>
        <v>12</v>
      </c>
    </row>
    <row r="222" spans="2:8">
      <c r="B222" s="1">
        <v>116</v>
      </c>
      <c r="C222" s="1">
        <f t="shared" ref="C222" si="54">2*PI()*B222*1000</f>
        <v>728849.49563283205</v>
      </c>
      <c r="D222" s="1">
        <f t="shared" ref="D222" si="55">1+$E$15/$E$14*(1-$C$20^2/C222^2)</f>
        <v>1.0462712532478435</v>
      </c>
      <c r="E222" s="1">
        <f t="shared" ref="E222" si="56">$C$21*(C222/$C$20-$C$20/C222)</f>
        <v>5.632212358655371E-2</v>
      </c>
      <c r="F222" s="1">
        <f t="shared" ref="F222" si="57">(D222^2+E222^2)^0.5/(D222^2+E222^2)</f>
        <v>0.9543932654176579</v>
      </c>
      <c r="G222" s="1">
        <f t="shared" si="52"/>
        <v>10.959644518185195</v>
      </c>
      <c r="H222" s="1">
        <f t="shared" si="53"/>
        <v>12</v>
      </c>
    </row>
    <row r="223" spans="2:8">
      <c r="B223" s="1">
        <v>116.5</v>
      </c>
      <c r="C223" s="1">
        <f t="shared" ref="C223:C254" si="58">2*PI()*B223*1000</f>
        <v>731991.08828642184</v>
      </c>
      <c r="D223" s="1">
        <f t="shared" ref="D223:D254" si="59">1+$E$15/$E$14*(1-$C$20^2/C223^2)</f>
        <v>1.0480162451843271</v>
      </c>
      <c r="E223" s="1">
        <f t="shared" ref="E223:E254" si="60">$C$21*(C223/$C$20-$C$20/C223)</f>
        <v>5.8698079298805002E-2</v>
      </c>
      <c r="F223" s="1">
        <f t="shared" ref="F223:F254" si="61">(D223^2+E223^2)^0.5/(D223^2+E223^2)</f>
        <v>0.95269056677426422</v>
      </c>
      <c r="G223" s="1">
        <f t="shared" ref="G223" si="62">F223*$C$23/$C$13-$C$3</f>
        <v>10.939021372829478</v>
      </c>
      <c r="H223" s="1">
        <f t="shared" ref="H223" si="63">$C$2</f>
        <v>12</v>
      </c>
    </row>
    <row r="224" spans="2:8">
      <c r="B224" s="1">
        <v>117</v>
      </c>
      <c r="C224" s="1">
        <f t="shared" si="58"/>
        <v>735132.68094001163</v>
      </c>
      <c r="D224" s="1">
        <f t="shared" si="59"/>
        <v>1.0497389132663439</v>
      </c>
      <c r="E224" s="1">
        <f t="shared" si="60"/>
        <v>6.1064938427991204E-2</v>
      </c>
      <c r="F224" s="1">
        <f t="shared" si="61"/>
        <v>0.95101010820965015</v>
      </c>
      <c r="G224" s="1">
        <f t="shared" ref="G224:G255" si="64">F224*$C$23/$C$13-$C$3</f>
        <v>10.91866760008363</v>
      </c>
      <c r="H224" s="1">
        <f t="shared" ref="H224:H255" si="65">$C$2</f>
        <v>12</v>
      </c>
    </row>
    <row r="225" spans="2:8">
      <c r="B225" s="1">
        <v>117.5</v>
      </c>
      <c r="C225" s="1">
        <f t="shared" si="58"/>
        <v>738274.27359360142</v>
      </c>
      <c r="D225" s="1">
        <f t="shared" si="59"/>
        <v>1.0514396366647702</v>
      </c>
      <c r="E225" s="1">
        <f t="shared" si="60"/>
        <v>6.3422817100704659E-2</v>
      </c>
      <c r="F225" s="1">
        <f t="shared" si="61"/>
        <v>0.94935140805278506</v>
      </c>
      <c r="G225" s="1">
        <f t="shared" si="64"/>
        <v>10.898577365931331</v>
      </c>
      <c r="H225" s="1">
        <f t="shared" si="65"/>
        <v>12</v>
      </c>
    </row>
    <row r="226" spans="2:8">
      <c r="B226" s="1">
        <v>118</v>
      </c>
      <c r="C226" s="1">
        <f t="shared" si="58"/>
        <v>741415.86624719121</v>
      </c>
      <c r="D226" s="1">
        <f t="shared" si="59"/>
        <v>1.0531187865342562</v>
      </c>
      <c r="E226" s="1">
        <f t="shared" si="60"/>
        <v>6.5771829475290353E-2</v>
      </c>
      <c r="F226" s="1">
        <f t="shared" si="61"/>
        <v>0.94771399758269781</v>
      </c>
      <c r="G226" s="1">
        <f t="shared" si="64"/>
        <v>10.87874499320783</v>
      </c>
      <c r="H226" s="1">
        <f t="shared" si="65"/>
        <v>12</v>
      </c>
    </row>
    <row r="227" spans="2:8">
      <c r="B227" s="1">
        <v>118.5</v>
      </c>
      <c r="C227" s="1">
        <f t="shared" si="58"/>
        <v>744557.458900781</v>
      </c>
      <c r="D227" s="1">
        <f t="shared" si="59"/>
        <v>1.0547767262157406</v>
      </c>
      <c r="E227" s="1">
        <f t="shared" si="60"/>
        <v>6.811208778337012E-2</v>
      </c>
      <c r="F227" s="1">
        <f t="shared" si="61"/>
        <v>0.94609742060852708</v>
      </c>
      <c r="G227" s="1">
        <f t="shared" si="64"/>
        <v>10.859164956513501</v>
      </c>
      <c r="H227" s="1">
        <f t="shared" si="65"/>
        <v>12</v>
      </c>
    </row>
    <row r="228" spans="2:8">
      <c r="B228" s="1">
        <v>119</v>
      </c>
      <c r="C228" s="1">
        <f t="shared" si="58"/>
        <v>747699.05155437067</v>
      </c>
      <c r="D228" s="1">
        <f t="shared" si="59"/>
        <v>1.056413811433019</v>
      </c>
      <c r="E228" s="1">
        <f t="shared" si="60"/>
        <v>7.0443702370320077E-2</v>
      </c>
      <c r="F228" s="1">
        <f t="shared" si="61"/>
        <v>0.94450123306550804</v>
      </c>
      <c r="G228" s="1">
        <f t="shared" si="64"/>
        <v>10.839831877320426</v>
      </c>
      <c r="H228" s="1">
        <f t="shared" si="65"/>
        <v>12</v>
      </c>
    </row>
    <row r="229" spans="2:8">
      <c r="B229" s="1">
        <v>119.5</v>
      </c>
      <c r="C229" s="1">
        <f t="shared" si="58"/>
        <v>750840.64420796046</v>
      </c>
      <c r="D229" s="1">
        <f t="shared" si="59"/>
        <v>1.0580303904835686</v>
      </c>
      <c r="E229" s="1">
        <f t="shared" si="60"/>
        <v>7.2766781734731917E-2</v>
      </c>
      <c r="F229" s="1">
        <f t="shared" si="61"/>
        <v>0.94292500262619583</v>
      </c>
      <c r="G229" s="1">
        <f t="shared" si="64"/>
        <v>10.820740519263518</v>
      </c>
      <c r="H229" s="1">
        <f t="shared" si="65"/>
        <v>12</v>
      </c>
    </row>
    <row r="230" spans="2:8">
      <c r="B230" s="1">
        <v>120</v>
      </c>
      <c r="C230" s="1">
        <f t="shared" si="58"/>
        <v>753982.23686155025</v>
      </c>
      <c r="D230" s="1">
        <f t="shared" si="59"/>
        <v>1.0596268044238182</v>
      </c>
      <c r="E230" s="1">
        <f t="shared" si="60"/>
        <v>7.5081432566887263E-2</v>
      </c>
      <c r="F230" s="1">
        <f t="shared" si="61"/>
        <v>0.94136830832627749</v>
      </c>
      <c r="G230" s="1">
        <f t="shared" si="64"/>
        <v>10.801885783608329</v>
      </c>
      <c r="H230" s="1">
        <f t="shared" si="65"/>
        <v>12</v>
      </c>
    </row>
    <row r="231" spans="2:8">
      <c r="B231" s="1">
        <v>120.5</v>
      </c>
      <c r="C231" s="1">
        <f t="shared" si="58"/>
        <v>757123.82951514015</v>
      </c>
      <c r="D231" s="1">
        <f t="shared" si="59"/>
        <v>1.0612033872490476</v>
      </c>
      <c r="E231" s="1">
        <f t="shared" si="60"/>
        <v>7.7387759786274948E-2</v>
      </c>
      <c r="F231" s="1">
        <f t="shared" si="61"/>
        <v>0.93983074020434731</v>
      </c>
      <c r="G231" s="1">
        <f t="shared" si="64"/>
        <v>10.783262704888021</v>
      </c>
      <c r="H231" s="1">
        <f t="shared" si="65"/>
        <v>12</v>
      </c>
    </row>
    <row r="232" spans="2:8">
      <c r="B232" s="1">
        <v>121</v>
      </c>
      <c r="C232" s="1">
        <f t="shared" si="58"/>
        <v>760265.42216872994</v>
      </c>
      <c r="D232" s="1">
        <f t="shared" si="59"/>
        <v>1.0627604660680954</v>
      </c>
      <c r="E232" s="1">
        <f t="shared" si="60"/>
        <v>7.9685866578176959E-2</v>
      </c>
      <c r="F232" s="1">
        <f t="shared" si="61"/>
        <v>0.93831189895504918</v>
      </c>
      <c r="G232" s="1">
        <f t="shared" si="64"/>
        <v>10.764866446702188</v>
      </c>
      <c r="H232" s="1">
        <f t="shared" si="65"/>
        <v>12</v>
      </c>
    </row>
    <row r="233" spans="2:8">
      <c r="B233" s="1">
        <v>121.5</v>
      </c>
      <c r="C233" s="1">
        <f t="shared" si="58"/>
        <v>763407.01482231973</v>
      </c>
      <c r="D233" s="1">
        <f t="shared" si="59"/>
        <v>1.0642983612730432</v>
      </c>
      <c r="E233" s="1">
        <f t="shared" si="60"/>
        <v>8.197585442935254E-2</v>
      </c>
      <c r="F233" s="1">
        <f t="shared" si="61"/>
        <v>0.93681139559502424</v>
      </c>
      <c r="G233" s="1">
        <f t="shared" si="64"/>
        <v>10.746692297670824</v>
      </c>
      <c r="H233" s="1">
        <f t="shared" si="65"/>
        <v>12</v>
      </c>
    </row>
    <row r="234" spans="2:8">
      <c r="B234" s="1">
        <v>122</v>
      </c>
      <c r="C234" s="1">
        <f t="shared" si="58"/>
        <v>766548.60747590952</v>
      </c>
      <c r="D234" s="1">
        <f t="shared" si="59"/>
        <v>1.0658173867040435</v>
      </c>
      <c r="E234" s="1">
        <f t="shared" si="60"/>
        <v>8.4257823162843429E-2</v>
      </c>
      <c r="F234" s="1">
        <f t="shared" si="61"/>
        <v>0.93532885114112274</v>
      </c>
      <c r="G234" s="1">
        <f t="shared" si="64"/>
        <v>10.728735667536801</v>
      </c>
      <c r="H234" s="1">
        <f t="shared" si="65"/>
        <v>12</v>
      </c>
    </row>
    <row r="235" spans="2:8">
      <c r="B235" s="1">
        <v>122.5</v>
      </c>
      <c r="C235" s="1">
        <f t="shared" si="58"/>
        <v>769690.20012949931</v>
      </c>
      <c r="D235" s="1">
        <f t="shared" si="59"/>
        <v>1.0673178498094449</v>
      </c>
      <c r="E235" s="1">
        <f t="shared" si="60"/>
        <v>8.6531870971927258E-2</v>
      </c>
      <c r="F235" s="1">
        <f t="shared" si="61"/>
        <v>0.93386389630036681</v>
      </c>
      <c r="G235" s="1">
        <f t="shared" si="64"/>
        <v>10.710992083410689</v>
      </c>
      <c r="H235" s="1">
        <f t="shared" si="65"/>
        <v>12</v>
      </c>
    </row>
    <row r="236" spans="2:8">
      <c r="B236" s="1">
        <v>123</v>
      </c>
      <c r="C236" s="1">
        <f t="shared" si="58"/>
        <v>772831.7927830891</v>
      </c>
      <c r="D236" s="1">
        <f t="shared" si="59"/>
        <v>1.0688000518013738</v>
      </c>
      <c r="E236" s="1">
        <f t="shared" si="60"/>
        <v>8.8798094453243243E-2</v>
      </c>
      <c r="F236" s="1">
        <f t="shared" si="61"/>
        <v>0.93241617117117348</v>
      </c>
      <c r="G236" s="1">
        <f t="shared" si="64"/>
        <v>10.693457186151962</v>
      </c>
      <c r="H236" s="1">
        <f t="shared" si="65"/>
        <v>12</v>
      </c>
    </row>
    <row r="237" spans="2:8">
      <c r="B237" s="1">
        <v>123.5</v>
      </c>
      <c r="C237" s="1">
        <f t="shared" si="58"/>
        <v>775973.38543667889</v>
      </c>
      <c r="D237" s="1">
        <f t="shared" si="59"/>
        <v>1.0702642878069126</v>
      </c>
      <c r="E237" s="1">
        <f t="shared" si="60"/>
        <v>9.1056588639112465E-2</v>
      </c>
      <c r="F237" s="1">
        <f t="shared" si="61"/>
        <v>0.93098532495537423</v>
      </c>
      <c r="G237" s="1">
        <f t="shared" si="64"/>
        <v>10.67612672688097</v>
      </c>
      <c r="H237" s="1">
        <f t="shared" si="65"/>
        <v>12</v>
      </c>
    </row>
    <row r="238" spans="2:8">
      <c r="B238" s="1">
        <v>124</v>
      </c>
      <c r="C238" s="1">
        <f t="shared" si="58"/>
        <v>779114.97809026868</v>
      </c>
      <c r="D238" s="1">
        <f t="shared" si="59"/>
        <v>1.0717108470150223</v>
      </c>
      <c r="E238" s="1">
        <f t="shared" si="60"/>
        <v>9.3307447029076562E-2</v>
      </c>
      <c r="F238" s="1">
        <f t="shared" si="61"/>
        <v>0.92957101568058198</v>
      </c>
      <c r="G238" s="1">
        <f t="shared" si="64"/>
        <v>10.658996563616233</v>
      </c>
      <c r="H238" s="1">
        <f t="shared" si="65"/>
        <v>12</v>
      </c>
    </row>
    <row r="239" spans="2:8">
      <c r="B239" s="1">
        <v>124.5</v>
      </c>
      <c r="C239" s="1">
        <f t="shared" si="58"/>
        <v>782256.57074385846</v>
      </c>
      <c r="D239" s="1">
        <f t="shared" si="59"/>
        <v>1.0731400128193405</v>
      </c>
      <c r="E239" s="1">
        <f t="shared" si="60"/>
        <v>9.5550761620676633E-2</v>
      </c>
      <c r="F239" s="1">
        <f t="shared" si="61"/>
        <v>0.92817290993248358</v>
      </c>
      <c r="G239" s="1">
        <f t="shared" si="64"/>
        <v>10.642062658031959</v>
      </c>
      <c r="H239" s="1">
        <f t="shared" si="65"/>
        <v>12</v>
      </c>
    </row>
    <row r="240" spans="2:8">
      <c r="B240" s="1">
        <v>125</v>
      </c>
      <c r="C240" s="1">
        <f t="shared" si="58"/>
        <v>785398.16339744825</v>
      </c>
      <c r="D240" s="1">
        <f t="shared" si="59"/>
        <v>1.0745520629569909</v>
      </c>
      <c r="E240" s="1">
        <f t="shared" si="60"/>
        <v>9.7786622939492931E-2</v>
      </c>
      <c r="F240" s="1">
        <f t="shared" si="61"/>
        <v>0.92679068259665232</v>
      </c>
      <c r="G240" s="1">
        <f t="shared" si="64"/>
        <v>10.625321072330873</v>
      </c>
      <c r="H240" s="1">
        <f t="shared" si="65"/>
        <v>12</v>
      </c>
    </row>
    <row r="241" spans="2:8">
      <c r="B241" s="1">
        <v>125.5</v>
      </c>
      <c r="C241" s="1">
        <f t="shared" si="58"/>
        <v>788539.75605103816</v>
      </c>
      <c r="D241" s="1">
        <f t="shared" si="59"/>
        <v>1.0759472696435284</v>
      </c>
      <c r="E241" s="1">
        <f t="shared" si="60"/>
        <v>0.10001512006846729</v>
      </c>
      <c r="F241" s="1">
        <f t="shared" si="61"/>
        <v>0.92542401660949236</v>
      </c>
      <c r="G241" s="1">
        <f t="shared" si="64"/>
        <v>10.608767966227648</v>
      </c>
      <c r="H241" s="1">
        <f t="shared" si="65"/>
        <v>12</v>
      </c>
    </row>
    <row r="242" spans="2:8">
      <c r="B242" s="1">
        <v>126</v>
      </c>
      <c r="C242" s="1">
        <f t="shared" si="58"/>
        <v>791681.34870462795</v>
      </c>
      <c r="D242" s="1">
        <f t="shared" si="59"/>
        <v>1.0773258997041435</v>
      </c>
      <c r="E242" s="1">
        <f t="shared" si="60"/>
        <v>0.10223634067652615</v>
      </c>
      <c r="F242" s="1">
        <f t="shared" si="61"/>
        <v>0.92407260271794622</v>
      </c>
      <c r="G242" s="1">
        <f t="shared" si="64"/>
        <v>10.592399594038458</v>
      </c>
      <c r="H242" s="1">
        <f t="shared" si="65"/>
        <v>12</v>
      </c>
    </row>
    <row r="243" spans="2:8">
      <c r="B243" s="1">
        <v>126.5</v>
      </c>
      <c r="C243" s="1">
        <f t="shared" si="58"/>
        <v>794822.94135821774</v>
      </c>
      <c r="D243" s="1">
        <f t="shared" si="59"/>
        <v>1.078688214701244</v>
      </c>
      <c r="E243" s="1">
        <f t="shared" si="60"/>
        <v>0.10445037104652635</v>
      </c>
      <c r="F243" s="1">
        <f t="shared" si="61"/>
        <v>0.92273613924761544</v>
      </c>
      <c r="G243" s="1">
        <f t="shared" si="64"/>
        <v>10.576212301872475</v>
      </c>
      <c r="H243" s="1">
        <f t="shared" si="65"/>
        <v>12</v>
      </c>
    </row>
    <row r="244" spans="2:8">
      <c r="B244" s="1">
        <v>127</v>
      </c>
      <c r="C244" s="1">
        <f t="shared" si="58"/>
        <v>797964.53401180753</v>
      </c>
      <c r="D244" s="1">
        <f t="shared" si="59"/>
        <v>1.080034471058527</v>
      </c>
      <c r="E244" s="1">
        <f t="shared" si="60"/>
        <v>0.10665729610253942</v>
      </c>
      <c r="F244" s="1">
        <f t="shared" si="61"/>
        <v>0.92141433187895505</v>
      </c>
      <c r="G244" s="1">
        <f t="shared" si="64"/>
        <v>10.560202524921099</v>
      </c>
      <c r="H244" s="1">
        <f t="shared" si="65"/>
        <v>12</v>
      </c>
    </row>
    <row r="245" spans="2:8">
      <c r="B245" s="1">
        <v>127.5</v>
      </c>
      <c r="C245" s="1">
        <f t="shared" si="58"/>
        <v>801106.1266653972</v>
      </c>
      <c r="D245" s="1">
        <f t="shared" si="59"/>
        <v>1.0813649201816522</v>
      </c>
      <c r="E245" s="1">
        <f t="shared" si="60"/>
        <v>0.10885719943649462</v>
      </c>
      <c r="F245" s="1">
        <f t="shared" si="61"/>
        <v>0.9201068934312201</v>
      </c>
      <c r="G245" s="1">
        <f t="shared" si="64"/>
        <v>10.544366784841133</v>
      </c>
      <c r="H245" s="1">
        <f t="shared" si="65"/>
        <v>12</v>
      </c>
    </row>
    <row r="246" spans="2:8">
      <c r="B246" s="1">
        <v>128</v>
      </c>
      <c r="C246" s="1">
        <f t="shared" si="58"/>
        <v>804247.71931898699</v>
      </c>
      <c r="D246" s="1">
        <f t="shared" si="59"/>
        <v>1.0826798085756215</v>
      </c>
      <c r="E246" s="1">
        <f t="shared" si="60"/>
        <v>0.11105016333419736</v>
      </c>
      <c r="F246" s="1">
        <f t="shared" si="61"/>
        <v>0.91881354365385992</v>
      </c>
      <c r="G246" s="1">
        <f t="shared" si="64"/>
        <v>10.528701687228134</v>
      </c>
      <c r="H246" s="1">
        <f t="shared" si="65"/>
        <v>12</v>
      </c>
    </row>
    <row r="247" spans="2:8">
      <c r="B247" s="1">
        <v>128.5</v>
      </c>
      <c r="C247" s="1">
        <f t="shared" si="58"/>
        <v>807389.31197257678</v>
      </c>
      <c r="D247" s="1">
        <f t="shared" si="59"/>
        <v>1.0839793779589688</v>
      </c>
      <c r="E247" s="1">
        <f t="shared" si="60"/>
        <v>0.11323626880074004</v>
      </c>
      <c r="F247" s="1">
        <f t="shared" si="61"/>
        <v>0.91753400902506432</v>
      </c>
      <c r="G247" s="1">
        <f t="shared" si="64"/>
        <v>10.513203919176393</v>
      </c>
      <c r="H247" s="1">
        <f t="shared" si="65"/>
        <v>12</v>
      </c>
    </row>
    <row r="248" spans="2:8">
      <c r="B248" s="1">
        <v>129</v>
      </c>
      <c r="C248" s="1">
        <f t="shared" si="58"/>
        <v>810530.90462616656</v>
      </c>
      <c r="D248" s="1">
        <f t="shared" si="59"/>
        <v>1.0852638653748563</v>
      </c>
      <c r="E248" s="1">
        <f t="shared" si="60"/>
        <v>0.11541559558532223</v>
      </c>
      <c r="F248" s="1">
        <f t="shared" si="61"/>
        <v>0.91626802255718243</v>
      </c>
      <c r="G248" s="1">
        <f t="shared" si="64"/>
        <v>10.497870246922176</v>
      </c>
      <c r="H248" s="1">
        <f t="shared" si="65"/>
        <v>12</v>
      </c>
    </row>
    <row r="249" spans="2:8">
      <c r="B249" s="1">
        <v>129.5</v>
      </c>
      <c r="C249" s="1">
        <f t="shared" si="58"/>
        <v>813672.49727975635</v>
      </c>
      <c r="D249" s="1">
        <f t="shared" si="59"/>
        <v>1.0865335032991745</v>
      </c>
      <c r="E249" s="1">
        <f t="shared" si="60"/>
        <v>0.11758822220549556</v>
      </c>
      <c r="F249" s="1">
        <f t="shared" si="61"/>
        <v>0.91501532360874382</v>
      </c>
      <c r="G249" s="1">
        <f t="shared" si="64"/>
        <v>10.482697513566897</v>
      </c>
      <c r="H249" s="1">
        <f t="shared" si="65"/>
        <v>12</v>
      </c>
    </row>
    <row r="250" spans="2:8">
      <c r="B250" s="1">
        <v>130</v>
      </c>
      <c r="C250" s="1">
        <f t="shared" si="58"/>
        <v>816814.08993334614</v>
      </c>
      <c r="D250" s="1">
        <f t="shared" si="59"/>
        <v>1.0877885197457386</v>
      </c>
      <c r="E250" s="1">
        <f t="shared" si="60"/>
        <v>0.11975422597084941</v>
      </c>
      <c r="F250" s="1">
        <f t="shared" si="61"/>
        <v>0.91377565770282809</v>
      </c>
      <c r="G250" s="1">
        <f t="shared" si="64"/>
        <v>10.467682636877225</v>
      </c>
      <c r="H250" s="1">
        <f t="shared" si="65"/>
        <v>12</v>
      </c>
    </row>
    <row r="251" spans="2:8">
      <c r="B251" s="1">
        <v>130.5</v>
      </c>
      <c r="C251" s="1">
        <f t="shared" si="58"/>
        <v>819955.68258693593</v>
      </c>
      <c r="D251" s="1">
        <f t="shared" si="59"/>
        <v>1.0890291383686665</v>
      </c>
      <c r="E251" s="1">
        <f t="shared" si="60"/>
        <v>0.12191368300615181</v>
      </c>
      <c r="F251" s="1">
        <f t="shared" si="61"/>
        <v>0.91254877635153797</v>
      </c>
      <c r="G251" s="1">
        <f t="shared" si="64"/>
        <v>10.452822607159078</v>
      </c>
      <c r="H251" s="1">
        <f t="shared" si="65"/>
        <v>12</v>
      </c>
    </row>
    <row r="252" spans="2:8">
      <c r="B252" s="1">
        <v>131</v>
      </c>
      <c r="C252" s="1">
        <f t="shared" si="58"/>
        <v>823097.27524052584</v>
      </c>
      <c r="D252" s="1">
        <f t="shared" si="59"/>
        <v>1.0902555785620291</v>
      </c>
      <c r="E252" s="1">
        <f t="shared" si="60"/>
        <v>0.12406666827396064</v>
      </c>
      <c r="F252" s="1">
        <f t="shared" si="61"/>
        <v>0.91133443688633653</v>
      </c>
      <c r="G252" s="1">
        <f t="shared" si="64"/>
        <v>10.438114485202677</v>
      </c>
      <c r="H252" s="1">
        <f t="shared" si="65"/>
        <v>12</v>
      </c>
    </row>
    <row r="253" spans="2:8">
      <c r="B253" s="1">
        <v>131.5</v>
      </c>
      <c r="C253" s="1">
        <f t="shared" si="58"/>
        <v>826238.86789411562</v>
      </c>
      <c r="D253" s="1">
        <f t="shared" si="59"/>
        <v>1.0914680555568526</v>
      </c>
      <c r="E253" s="1">
        <f t="shared" si="60"/>
        <v>0.12621325559671862</v>
      </c>
      <c r="F253" s="1">
        <f t="shared" si="61"/>
        <v>0.91013240229402903</v>
      </c>
      <c r="G253" s="1">
        <f t="shared" si="64"/>
        <v>10.423555400295937</v>
      </c>
      <c r="H253" s="1">
        <f t="shared" si="65"/>
        <v>12</v>
      </c>
    </row>
    <row r="254" spans="2:8">
      <c r="B254" s="1">
        <v>132</v>
      </c>
      <c r="C254" s="1">
        <f t="shared" si="58"/>
        <v>829380.46054770541</v>
      </c>
      <c r="D254" s="1">
        <f t="shared" si="59"/>
        <v>1.0926667805155523</v>
      </c>
      <c r="E254" s="1">
        <f t="shared" si="60"/>
        <v>0.12835351767834691</v>
      </c>
      <c r="F254" s="1">
        <f t="shared" si="61"/>
        <v>0.90894244105817401</v>
      </c>
      <c r="G254" s="1">
        <f t="shared" si="64"/>
        <v>10.409142548303645</v>
      </c>
      <c r="H254" s="1">
        <f t="shared" si="65"/>
        <v>12</v>
      </c>
    </row>
    <row r="255" spans="2:8">
      <c r="B255" s="1">
        <v>132.5</v>
      </c>
      <c r="C255" s="1">
        <f t="shared" ref="C255:C285" si="66">2*PI()*B255*1000</f>
        <v>832522.0532012952</v>
      </c>
      <c r="D255" s="1">
        <f t="shared" ref="D255:D285" si="67">1+$E$15/$E$14*(1-$C$20^2/C255^2)</f>
        <v>1.0938519606238795</v>
      </c>
      <c r="E255" s="1">
        <f t="shared" ref="E255:E290" si="68">$C$21*(C255/$C$20-$C$20/C255)</f>
        <v>0.13048752612534883</v>
      </c>
      <c r="F255" s="1">
        <f t="shared" ref="F255:F285" si="69">(D255^2+E255^2)^0.5/(D255^2+E255^2)</f>
        <v>0.90776432700571419</v>
      </c>
      <c r="G255" s="1">
        <f t="shared" si="64"/>
        <v>10.394873189809845</v>
      </c>
      <c r="H255" s="1">
        <f t="shared" si="65"/>
        <v>12</v>
      </c>
    </row>
    <row r="256" spans="2:8">
      <c r="B256" s="1">
        <v>133</v>
      </c>
      <c r="C256" s="1">
        <f t="shared" si="66"/>
        <v>835663.64585488499</v>
      </c>
      <c r="D256" s="1">
        <f t="shared" si="67"/>
        <v>1.0950237991804501</v>
      </c>
      <c r="E256" s="1">
        <f t="shared" si="68"/>
        <v>0.13261535146743825</v>
      </c>
      <c r="F256" s="1">
        <f t="shared" si="69"/>
        <v>0.90659783915863357</v>
      </c>
      <c r="G256" s="1">
        <f t="shared" ref="G256:G287" si="70">F256*$C$23/$C$13-$C$3</f>
        <v>10.380744648321096</v>
      </c>
      <c r="H256" s="1">
        <f t="shared" ref="H256:H290" si="71">$C$2</f>
        <v>12</v>
      </c>
    </row>
    <row r="257" spans="2:8">
      <c r="B257" s="1">
        <v>133.5</v>
      </c>
      <c r="C257" s="1">
        <f t="shared" si="66"/>
        <v>838805.23850847478</v>
      </c>
      <c r="D257" s="1">
        <f t="shared" si="67"/>
        <v>1.0961824956839334</v>
      </c>
      <c r="E257" s="1">
        <f t="shared" si="68"/>
        <v>0.13473706317770404</v>
      </c>
      <c r="F257" s="1">
        <f t="shared" si="69"/>
        <v>0.90544276159045134</v>
      </c>
      <c r="G257" s="1">
        <f t="shared" si="70"/>
        <v>10.366754308528334</v>
      </c>
      <c r="H257" s="1">
        <f t="shared" si="71"/>
        <v>12</v>
      </c>
    </row>
    <row r="258" spans="2:8">
      <c r="B258" s="1">
        <v>134</v>
      </c>
      <c r="C258" s="1">
        <f t="shared" si="66"/>
        <v>841946.83116206457</v>
      </c>
      <c r="D258" s="1">
        <f t="shared" si="67"/>
        <v>1.0973282459179652</v>
      </c>
      <c r="E258" s="1">
        <f t="shared" si="68"/>
        <v>0.1368527296923234</v>
      </c>
      <c r="F258" s="1">
        <f t="shared" si="69"/>
        <v>0.90429888328737273</v>
      </c>
      <c r="G258" s="1">
        <f t="shared" si="70"/>
        <v>10.352899614625118</v>
      </c>
      <c r="H258" s="1">
        <f t="shared" si="71"/>
        <v>12</v>
      </c>
    </row>
    <row r="259" spans="2:8">
      <c r="B259" s="1">
        <v>134.5</v>
      </c>
      <c r="C259" s="1">
        <f t="shared" si="66"/>
        <v>845088.42381565436</v>
      </c>
      <c r="D259" s="1">
        <f t="shared" si="67"/>
        <v>1.0984612420338571</v>
      </c>
      <c r="E259" s="1">
        <f t="shared" si="68"/>
        <v>0.13896241842983503</v>
      </c>
      <c r="F259" s="1">
        <f t="shared" si="69"/>
        <v>0.90316599801391995</v>
      </c>
      <c r="G259" s="1">
        <f t="shared" si="70"/>
        <v>10.339178068680145</v>
      </c>
      <c r="H259" s="1">
        <f t="shared" si="71"/>
        <v>12</v>
      </c>
    </row>
    <row r="260" spans="2:8">
      <c r="B260" s="1">
        <v>135</v>
      </c>
      <c r="C260" s="1">
        <f t="shared" si="66"/>
        <v>848230.01646924415</v>
      </c>
      <c r="D260" s="1">
        <f t="shared" si="67"/>
        <v>1.0995816726311651</v>
      </c>
      <c r="E260" s="1">
        <f t="shared" si="68"/>
        <v>0.14106619580998461</v>
      </c>
      <c r="F260" s="1">
        <f t="shared" si="69"/>
        <v>0.90204390418288261</v>
      </c>
      <c r="G260" s="1">
        <f t="shared" si="70"/>
        <v>10.325587229062092</v>
      </c>
      <c r="H260" s="1">
        <f t="shared" si="71"/>
        <v>12</v>
      </c>
    </row>
    <row r="261" spans="2:8">
      <c r="B261" s="1">
        <v>135.5</v>
      </c>
      <c r="C261" s="1">
        <f t="shared" si="66"/>
        <v>851371.60912283394</v>
      </c>
      <c r="D261" s="1">
        <f t="shared" si="67"/>
        <v>1.1006897228361805</v>
      </c>
      <c r="E261" s="1">
        <f t="shared" si="68"/>
        <v>0.14316412727215258</v>
      </c>
      <c r="F261" s="1">
        <f t="shared" si="69"/>
        <v>0.90093240472942593</v>
      </c>
      <c r="G261" s="1">
        <f t="shared" si="70"/>
        <v>10.31212470891481</v>
      </c>
      <c r="H261" s="1">
        <f t="shared" si="71"/>
        <v>12</v>
      </c>
    </row>
    <row r="262" spans="2:8">
      <c r="B262" s="1">
        <v>136</v>
      </c>
      <c r="C262" s="1">
        <f t="shared" si="66"/>
        <v>854513.20177642384</v>
      </c>
      <c r="D262" s="1">
        <f t="shared" si="67"/>
        <v>1.1017855743784053</v>
      </c>
      <c r="E262" s="1">
        <f t="shared" si="68"/>
        <v>0.14525627729337554</v>
      </c>
      <c r="F262" s="1">
        <f t="shared" si="69"/>
        <v>0.89983130698920211</v>
      </c>
      <c r="G262" s="1">
        <f t="shared" si="70"/>
        <v>10.298788174680997</v>
      </c>
      <c r="H262" s="1">
        <f t="shared" si="71"/>
        <v>12</v>
      </c>
    </row>
    <row r="263" spans="2:8">
      <c r="B263" s="1">
        <v>136.5</v>
      </c>
      <c r="C263" s="1">
        <f t="shared" si="66"/>
        <v>857654.79443001351</v>
      </c>
      <c r="D263" s="1">
        <f t="shared" si="67"/>
        <v>1.102869405665069</v>
      </c>
      <c r="E263" s="1">
        <f t="shared" si="68"/>
        <v>0.14734270940597138</v>
      </c>
      <c r="F263" s="1">
        <f t="shared" si="69"/>
        <v>0.89874042258032549</v>
      </c>
      <c r="G263" s="1">
        <f t="shared" si="70"/>
        <v>10.285575344672681</v>
      </c>
      <c r="H263" s="1">
        <f t="shared" si="71"/>
        <v>12</v>
      </c>
    </row>
    <row r="264" spans="2:8">
      <c r="B264" s="1">
        <v>137</v>
      </c>
      <c r="C264" s="1">
        <f t="shared" si="66"/>
        <v>860796.3870836033</v>
      </c>
      <c r="D264" s="1">
        <f t="shared" si="67"/>
        <v>1.1039413918537473</v>
      </c>
      <c r="E264" s="1">
        <f t="shared" si="68"/>
        <v>0.14942348621477922</v>
      </c>
      <c r="F264" s="1">
        <f t="shared" si="69"/>
        <v>0.89765956728906238</v>
      </c>
      <c r="G264" s="1">
        <f t="shared" si="70"/>
        <v>10.272483987686698</v>
      </c>
      <c r="H264" s="1">
        <f t="shared" si="71"/>
        <v>12</v>
      </c>
    </row>
    <row r="265" spans="2:8">
      <c r="B265" s="1">
        <v>137.5</v>
      </c>
      <c r="C265" s="1">
        <f t="shared" si="66"/>
        <v>863937.97973719309</v>
      </c>
      <c r="D265" s="1">
        <f t="shared" si="67"/>
        <v>1.1050017049231329</v>
      </c>
      <c r="E265" s="1">
        <f t="shared" si="68"/>
        <v>0.15149866941402221</v>
      </c>
      <c r="F265" s="1">
        <f t="shared" si="69"/>
        <v>0.89658856095910999</v>
      </c>
      <c r="G265" s="1">
        <f t="shared" si="70"/>
        <v>10.259511921663623</v>
      </c>
      <c r="H265" s="1">
        <f t="shared" si="71"/>
        <v>12</v>
      </c>
    </row>
    <row r="266" spans="2:8">
      <c r="B266" s="1">
        <v>138</v>
      </c>
      <c r="C266" s="1">
        <f t="shared" si="66"/>
        <v>867079.57239078288</v>
      </c>
      <c r="D266" s="1">
        <f t="shared" si="67"/>
        <v>1.1060505137420176</v>
      </c>
      <c r="E266" s="1">
        <f t="shared" si="68"/>
        <v>0.15356831980380425</v>
      </c>
      <c r="F266" s="1">
        <f t="shared" si="69"/>
        <v>0.89552722738432822</v>
      </c>
      <c r="G266" s="1">
        <f t="shared" si="70"/>
        <v>10.246657012388543</v>
      </c>
      <c r="H266" s="1">
        <f t="shared" si="71"/>
        <v>12</v>
      </c>
    </row>
    <row r="267" spans="2:8">
      <c r="B267" s="1">
        <v>138.5</v>
      </c>
      <c r="C267" s="1">
        <f t="shared" si="66"/>
        <v>870221.16504437267</v>
      </c>
      <c r="D267" s="1">
        <f t="shared" si="67"/>
        <v>1.1070879841365315</v>
      </c>
      <c r="E267" s="1">
        <f t="shared" si="68"/>
        <v>0.15563249730624948</v>
      </c>
      <c r="F267" s="1">
        <f t="shared" si="69"/>
        <v>0.89447539420480582</v>
      </c>
      <c r="G267" s="1">
        <f t="shared" si="70"/>
        <v>10.233917172232198</v>
      </c>
      <c r="H267" s="1">
        <f t="shared" si="71"/>
        <v>12</v>
      </c>
    </row>
    <row r="268" spans="2:8">
      <c r="B268" s="1">
        <v>139</v>
      </c>
      <c r="C268" s="1">
        <f t="shared" si="66"/>
        <v>873362.75769796246</v>
      </c>
      <c r="D268" s="1">
        <f t="shared" si="67"/>
        <v>1.108114278955695</v>
      </c>
      <c r="E268" s="1">
        <f t="shared" si="68"/>
        <v>0.15769126098129324</v>
      </c>
      <c r="F268" s="1">
        <f t="shared" si="69"/>
        <v>0.89343289280613913</v>
      </c>
      <c r="G268" s="1">
        <f t="shared" si="70"/>
        <v>10.221290358931055</v>
      </c>
      <c r="H268" s="1">
        <f t="shared" si="71"/>
        <v>12</v>
      </c>
    </row>
    <row r="269" spans="2:8">
      <c r="B269" s="1">
        <v>139.5</v>
      </c>
      <c r="C269" s="1">
        <f t="shared" si="66"/>
        <v>876504.35035155225</v>
      </c>
      <c r="D269" s="1">
        <f t="shared" si="67"/>
        <v>1.1091295581353262</v>
      </c>
      <c r="E269" s="1">
        <f t="shared" si="68"/>
        <v>0.15974466904213344</v>
      </c>
      <c r="F269" s="1">
        <f t="shared" si="69"/>
        <v>0.89239955822181039</v>
      </c>
      <c r="G269" s="1">
        <f t="shared" si="70"/>
        <v>10.208774574404893</v>
      </c>
      <c r="H269" s="1">
        <f t="shared" si="71"/>
        <v>12</v>
      </c>
    </row>
    <row r="270" spans="2:8">
      <c r="B270" s="1">
        <v>140</v>
      </c>
      <c r="C270" s="1">
        <f t="shared" si="66"/>
        <v>879645.94300514203</v>
      </c>
      <c r="D270" s="1">
        <f t="shared" si="67"/>
        <v>1.1101339787603564</v>
      </c>
      <c r="E270" s="1">
        <f t="shared" si="68"/>
        <v>0.16179277887035068</v>
      </c>
      <c r="F270" s="1">
        <f t="shared" si="69"/>
        <v>0.89137522903855648</v>
      </c>
      <c r="G270" s="1">
        <f t="shared" si="70"/>
        <v>10.196367863610643</v>
      </c>
      <c r="H270" s="1">
        <f t="shared" si="71"/>
        <v>12</v>
      </c>
    </row>
    <row r="271" spans="2:8">
      <c r="B271" s="1">
        <v>140.5</v>
      </c>
      <c r="C271" s="1">
        <f t="shared" si="66"/>
        <v>882787.53565873182</v>
      </c>
      <c r="D271" s="1">
        <f t="shared" si="67"/>
        <v>1.1111276951255928</v>
      </c>
      <c r="E271" s="1">
        <f t="shared" si="68"/>
        <v>0.16383564703070613</v>
      </c>
      <c r="F271" s="1">
        <f t="shared" si="69"/>
        <v>0.89035974730462331</v>
      </c>
      <c r="G271" s="1">
        <f t="shared" si="70"/>
        <v>10.184068313431146</v>
      </c>
      <c r="H271" s="1">
        <f t="shared" si="71"/>
        <v>12</v>
      </c>
    </row>
    <row r="272" spans="2:8">
      <c r="B272" s="1">
        <v>141</v>
      </c>
      <c r="C272" s="1">
        <f t="shared" si="66"/>
        <v>885929.12831232161</v>
      </c>
      <c r="D272" s="1">
        <f t="shared" si="67"/>
        <v>1.1121108587949793</v>
      </c>
      <c r="E272" s="1">
        <f t="shared" si="68"/>
        <v>0.1658733292856239</v>
      </c>
      <c r="F272" s="1">
        <f t="shared" si="69"/>
        <v>0.88935295844080264</v>
      </c>
      <c r="G272" s="1">
        <f t="shared" si="70"/>
        <v>10.171874051597644</v>
      </c>
      <c r="H272" s="1">
        <f t="shared" si="71"/>
        <v>12</v>
      </c>
    </row>
    <row r="273" spans="2:8">
      <c r="B273" s="1">
        <v>141.5</v>
      </c>
      <c r="C273" s="1">
        <f t="shared" si="66"/>
        <v>889070.72096591152</v>
      </c>
      <c r="D273" s="1">
        <f t="shared" si="67"/>
        <v>1.1130836186593907</v>
      </c>
      <c r="E273" s="1">
        <f t="shared" si="68"/>
        <v>0.16790588060936659</v>
      </c>
      <c r="F273" s="1">
        <f t="shared" si="69"/>
        <v>0.88835471115415732</v>
      </c>
      <c r="G273" s="1">
        <f t="shared" si="70"/>
        <v>10.159783245644801</v>
      </c>
      <c r="H273" s="1">
        <f t="shared" si="71"/>
        <v>12</v>
      </c>
    </row>
    <row r="274" spans="2:8">
      <c r="B274" s="1">
        <v>142</v>
      </c>
      <c r="C274" s="1">
        <f t="shared" si="66"/>
        <v>892212.31361950131</v>
      </c>
      <c r="D274" s="1">
        <f t="shared" si="67"/>
        <v>1.1140461209930064</v>
      </c>
      <c r="E274" s="1">
        <f t="shared" si="68"/>
        <v>0.16993335520191127</v>
      </c>
      <c r="F274" s="1">
        <f t="shared" si="69"/>
        <v>0.88736485735434023</v>
      </c>
      <c r="G274" s="1">
        <f t="shared" si="70"/>
        <v>10.147794101897174</v>
      </c>
      <c r="H274" s="1">
        <f t="shared" si="71"/>
        <v>12</v>
      </c>
    </row>
    <row r="275" spans="2:8">
      <c r="B275" s="1">
        <v>142.5</v>
      </c>
      <c r="C275" s="1">
        <f t="shared" si="66"/>
        <v>895353.9062730911</v>
      </c>
      <c r="D275" s="1">
        <f t="shared" si="67"/>
        <v>1.1149985095083033</v>
      </c>
      <c r="E275" s="1">
        <f t="shared" si="68"/>
        <v>0.17195580650253378</v>
      </c>
      <c r="F275" s="1">
        <f t="shared" si="69"/>
        <v>0.88638325207241764</v>
      </c>
      <c r="G275" s="1">
        <f t="shared" si="70"/>
        <v>10.135904864485976</v>
      </c>
      <c r="H275" s="1">
        <f t="shared" si="71"/>
        <v>12</v>
      </c>
    </row>
    <row r="276" spans="2:8">
      <c r="B276" s="1">
        <v>143</v>
      </c>
      <c r="C276" s="1">
        <f t="shared" si="66"/>
        <v>898495.49892668088</v>
      </c>
      <c r="D276" s="1">
        <f t="shared" si="67"/>
        <v>1.1159409254097015</v>
      </c>
      <c r="E276" s="1">
        <f t="shared" si="68"/>
        <v>0.17397328720310751</v>
      </c>
      <c r="F276" s="1">
        <f t="shared" si="69"/>
        <v>0.88540975338211125</v>
      </c>
      <c r="G276" s="1">
        <f t="shared" si="70"/>
        <v>10.124113814395178</v>
      </c>
      <c r="H276" s="1">
        <f t="shared" si="71"/>
        <v>12</v>
      </c>
    </row>
    <row r="277" spans="2:8">
      <c r="B277" s="1">
        <v>143.5</v>
      </c>
      <c r="C277" s="1">
        <f t="shared" si="66"/>
        <v>901637.09158027067</v>
      </c>
      <c r="D277" s="1">
        <f t="shared" si="67"/>
        <v>1.1168735074459073</v>
      </c>
      <c r="E277" s="1">
        <f t="shared" si="68"/>
        <v>0.17598584926112415</v>
      </c>
      <c r="F277" s="1">
        <f t="shared" si="69"/>
        <v>0.88444422232337538</v>
      </c>
      <c r="G277" s="1">
        <f t="shared" si="70"/>
        <v>10.112419268535858</v>
      </c>
      <c r="H277" s="1">
        <f t="shared" si="71"/>
        <v>12</v>
      </c>
    </row>
    <row r="278" spans="2:8">
      <c r="B278" s="1">
        <v>144</v>
      </c>
      <c r="C278" s="1">
        <f t="shared" si="66"/>
        <v>904778.68423386046</v>
      </c>
      <c r="D278" s="1">
        <f t="shared" si="67"/>
        <v>1.1177963919609848</v>
      </c>
      <c r="E278" s="1">
        <f t="shared" si="68"/>
        <v>0.17799354391244365</v>
      </c>
      <c r="F278" s="1">
        <f t="shared" si="69"/>
        <v>0.88348652282823092</v>
      </c>
      <c r="G278" s="1">
        <f t="shared" si="70"/>
        <v>10.100819578847908</v>
      </c>
      <c r="H278" s="1">
        <f t="shared" si="71"/>
        <v>12</v>
      </c>
    </row>
    <row r="279" spans="2:8">
      <c r="B279" s="1">
        <v>144.5</v>
      </c>
      <c r="C279" s="1">
        <f t="shared" si="66"/>
        <v>907920.27688745025</v>
      </c>
      <c r="D279" s="1">
        <f t="shared" si="67"/>
        <v>1.118709712944193</v>
      </c>
      <c r="E279" s="1">
        <f t="shared" si="68"/>
        <v>0.17999642168377922</v>
      </c>
      <c r="F279" s="1">
        <f t="shared" si="69"/>
        <v>0.88253652164877727</v>
      </c>
      <c r="G279" s="1">
        <f t="shared" si="70"/>
        <v>10.089313131428105</v>
      </c>
      <c r="H279" s="1">
        <f t="shared" si="71"/>
        <v>12</v>
      </c>
    </row>
    <row r="280" spans="2:8">
      <c r="B280" s="1">
        <v>145</v>
      </c>
      <c r="C280" s="1">
        <f t="shared" si="66"/>
        <v>911061.86954104004</v>
      </c>
      <c r="D280" s="1">
        <f t="shared" si="67"/>
        <v>1.1196136020786198</v>
      </c>
      <c r="E280" s="1">
        <f t="shared" si="68"/>
        <v>0.1819945324049238</v>
      </c>
      <c r="F280" s="1">
        <f t="shared" si="69"/>
        <v>0.88159408828731423</v>
      </c>
      <c r="G280" s="1">
        <f t="shared" si="70"/>
        <v>10.077898345683757</v>
      </c>
      <c r="H280" s="1">
        <f t="shared" si="71"/>
        <v>12</v>
      </c>
    </row>
    <row r="281" spans="2:8">
      <c r="B281" s="1">
        <v>145.5</v>
      </c>
      <c r="C281" s="1">
        <f t="shared" si="66"/>
        <v>914203.46219462971</v>
      </c>
      <c r="D281" s="1">
        <f t="shared" si="67"/>
        <v>1.120508188788653</v>
      </c>
      <c r="E281" s="1">
        <f t="shared" si="68"/>
        <v>0.18398792522072463</v>
      </c>
      <c r="F281" s="1">
        <f t="shared" si="69"/>
        <v>0.88065909492849459</v>
      </c>
      <c r="G281" s="1">
        <f t="shared" si="70"/>
        <v>10.066573673510918</v>
      </c>
      <c r="H281" s="1">
        <f t="shared" si="71"/>
        <v>12</v>
      </c>
    </row>
    <row r="282" spans="2:8">
      <c r="B282" s="1">
        <v>146</v>
      </c>
      <c r="C282" s="1">
        <f t="shared" si="66"/>
        <v>917345.0548482195</v>
      </c>
      <c r="D282" s="1">
        <f t="shared" si="67"/>
        <v>1.1213936002863099</v>
      </c>
      <c r="E282" s="1">
        <f t="shared" si="68"/>
        <v>0.18597664860281202</v>
      </c>
      <c r="F282" s="1">
        <f t="shared" si="69"/>
        <v>0.87973141637344721</v>
      </c>
      <c r="G282" s="1">
        <f t="shared" si="70"/>
        <v>10.055337598496498</v>
      </c>
      <c r="H282" s="1">
        <f t="shared" si="71"/>
        <v>12</v>
      </c>
    </row>
    <row r="283" spans="2:8">
      <c r="B283" s="1">
        <v>146.5</v>
      </c>
      <c r="C283" s="1">
        <f t="shared" si="66"/>
        <v>920486.64750180929</v>
      </c>
      <c r="D283" s="1">
        <f t="shared" si="67"/>
        <v>1.1222699616164653</v>
      </c>
      <c r="E283" s="1">
        <f t="shared" si="68"/>
        <v>0.18796075036108748</v>
      </c>
      <c r="F283" s="1">
        <f t="shared" si="69"/>
        <v>0.87881092997580035</v>
      </c>
      <c r="G283" s="1">
        <f t="shared" si="70"/>
        <v>10.04418863514336</v>
      </c>
      <c r="H283" s="1">
        <f t="shared" si="71"/>
        <v>12</v>
      </c>
    </row>
    <row r="284" spans="2:8">
      <c r="B284" s="1">
        <v>147</v>
      </c>
      <c r="C284" s="1">
        <f t="shared" si="66"/>
        <v>923628.24015539919</v>
      </c>
      <c r="D284" s="1">
        <f t="shared" si="67"/>
        <v>1.1231373957010033</v>
      </c>
      <c r="E284" s="1">
        <f t="shared" si="68"/>
        <v>0.18994027765497767</v>
      </c>
      <c r="F284" s="1">
        <f t="shared" si="69"/>
        <v>0.87789751557954532</v>
      </c>
      <c r="G284" s="1">
        <f t="shared" si="70"/>
        <v>10.033125328117737</v>
      </c>
      <c r="H284" s="1">
        <f t="shared" si="71"/>
        <v>12</v>
      </c>
    </row>
    <row r="285" spans="2:8">
      <c r="B285" s="1">
        <v>147.5</v>
      </c>
      <c r="C285" s="1">
        <f t="shared" si="66"/>
        <v>926769.83280898898</v>
      </c>
      <c r="D285" s="1">
        <f t="shared" si="67"/>
        <v>1.1239960233819239</v>
      </c>
      <c r="E285" s="1">
        <f t="shared" si="68"/>
        <v>0.19191527700445934</v>
      </c>
      <c r="F285" s="1">
        <f t="shared" si="69"/>
        <v>0.87699105545867462</v>
      </c>
      <c r="G285" s="1">
        <f t="shared" si="70"/>
        <v>10.022146251518125</v>
      </c>
      <c r="H285" s="1">
        <f t="shared" si="71"/>
        <v>12</v>
      </c>
    </row>
    <row r="286" spans="2:8">
      <c r="B286" s="1">
        <v>148</v>
      </c>
      <c r="C286" s="1">
        <f t="shared" ref="C286" si="72">2*PI()*B286*1000</f>
        <v>929911.42546257877</v>
      </c>
      <c r="D286" s="1">
        <f t="shared" ref="D286" si="73">1+$E$15/$E$14*(1-$C$20^2/C286^2)</f>
        <v>1.1248459634634305</v>
      </c>
      <c r="E286" s="1">
        <f t="shared" si="68"/>
        <v>0.19388579430086098</v>
      </c>
      <c r="F286" s="1">
        <f t="shared" ref="F286" si="74">(D286^2+E286^2)^0.5/(D286^2+E286^2)</f>
        <v>0.87609143425854441</v>
      </c>
      <c r="G286" s="1">
        <f t="shared" si="70"/>
        <v>10.011250008165048</v>
      </c>
      <c r="H286" s="1">
        <f t="shared" si="71"/>
        <v>12</v>
      </c>
    </row>
    <row r="287" spans="2:8">
      <c r="B287" s="1">
        <v>148.5</v>
      </c>
      <c r="C287" s="1">
        <f>2*PI()*B287*1000</f>
        <v>933053.01811616856</v>
      </c>
      <c r="D287" s="1">
        <f>1+$E$15/$E$14*(1-$C$20^2/C287^2)</f>
        <v>1.125687332753029</v>
      </c>
      <c r="E287" s="1">
        <f t="shared" si="68"/>
        <v>0.19585187481744598</v>
      </c>
      <c r="F287" s="1">
        <f>(D287^2+E287^2)^0.5/(D287^2+E287^2)</f>
        <v>0.87519853893889621</v>
      </c>
      <c r="G287" s="1">
        <f t="shared" si="70"/>
        <v>10.000435228910955</v>
      </c>
      <c r="H287" s="1">
        <f t="shared" si="71"/>
        <v>12</v>
      </c>
    </row>
    <row r="288" spans="2:8">
      <c r="B288" s="1">
        <v>149</v>
      </c>
      <c r="C288" s="1">
        <f>2*PI()*B288*1000</f>
        <v>936194.61076975835</v>
      </c>
      <c r="D288" s="1">
        <f>1+$E$15/$E$14*(1-$C$20^2/C288^2)</f>
        <v>1.1265202461016612</v>
      </c>
      <c r="E288" s="1">
        <f t="shared" si="68"/>
        <v>0.19781356321978308</v>
      </c>
      <c r="F288" s="1">
        <f>(D288^2+E288^2)^0.5/(D288^2+E288^2)</f>
        <v>0.87431225871848994</v>
      </c>
      <c r="G288" s="1">
        <f t="shared" ref="G288:G290" si="75">F288*$C$23/$C$13-$C$3</f>
        <v>9.989700571969605</v>
      </c>
      <c r="H288" s="1">
        <f t="shared" si="71"/>
        <v>12</v>
      </c>
    </row>
    <row r="289" spans="2:8">
      <c r="B289" s="1">
        <v>149.5</v>
      </c>
      <c r="C289" s="1">
        <f>2*PI()*B289*1000</f>
        <v>939336.20342334814</v>
      </c>
      <c r="D289" s="1">
        <f>1+$E$15/$E$14*(1-$C$20^2/C289^2)</f>
        <v>1.1273448164429025</v>
      </c>
      <c r="E289" s="1">
        <f t="shared" si="68"/>
        <v>0.1997709035759081</v>
      </c>
      <c r="F289" s="1">
        <f>(D289^2+E289^2)^0.5/(D289^2+E289^2)</f>
        <v>0.87343248502129234</v>
      </c>
      <c r="G289" s="1">
        <f t="shared" si="75"/>
        <v>9.9790447222642911</v>
      </c>
      <c r="H289" s="1">
        <f t="shared" si="71"/>
        <v>12</v>
      </c>
    </row>
    <row r="290" spans="2:8">
      <c r="B290" s="1">
        <v>150</v>
      </c>
      <c r="C290" s="1">
        <f>2*PI()*B290*1000</f>
        <v>942477.79607693793</v>
      </c>
      <c r="D290" s="1">
        <f>1+$E$15/$E$14*(1-$C$20^2/C290^2)</f>
        <v>1.1281611548312438</v>
      </c>
      <c r="E290" s="1">
        <f t="shared" si="68"/>
        <v>0.20172393936628319</v>
      </c>
      <c r="F290" s="1">
        <f>(D290^2+E290^2)^0.5/(D290^2+E290^2)</f>
        <v>0.87255911142417319</v>
      </c>
      <c r="G290" s="1">
        <f t="shared" si="75"/>
        <v>9.9684663907943492</v>
      </c>
      <c r="H290" s="1">
        <f t="shared" si="71"/>
        <v>12</v>
      </c>
    </row>
    <row r="291" spans="2:8">
      <c r="B291" s="1">
        <v>150.5</v>
      </c>
      <c r="C291" s="1">
        <f t="shared" ref="C291" si="76">2*PI()*B291*1000</f>
        <v>945619.38873052772</v>
      </c>
      <c r="D291" s="1">
        <f t="shared" ref="D291" si="77">1+$E$15/$E$14*(1-$C$20^2/C291^2)</f>
        <v>1.1289693704794863</v>
      </c>
      <c r="E291" s="1">
        <f t="shared" ref="E291" si="78">$C$21*(C291/$C$20-$C$20/C291)</f>
        <v>0.20367271349355701</v>
      </c>
      <c r="F291" s="1">
        <f t="shared" ref="F291" si="79">(D291^2+E291^2)^0.5/(D291^2+E291^2)</f>
        <v>0.87169203360605929</v>
      </c>
      <c r="G291" s="1">
        <f t="shared" ref="G291" si="80">F291*$C$23/$C$13-$C$3</f>
        <v>9.957964314019307</v>
      </c>
      <c r="H291" s="1">
        <f t="shared" ref="H291" si="81">$C$2</f>
        <v>12</v>
      </c>
    </row>
    <row r="292" spans="2:8">
      <c r="B292" s="1">
        <v>151</v>
      </c>
      <c r="C292" s="1">
        <f t="shared" ref="C292:C323" si="82">2*PI()*B292*1000</f>
        <v>948760.98138411751</v>
      </c>
      <c r="D292" s="1">
        <f t="shared" ref="D292:D323" si="83">1+$E$15/$E$14*(1-$C$20^2/C292^2)</f>
        <v>1.1297695707952713</v>
      </c>
      <c r="E292" s="1">
        <f t="shared" ref="E292:E323" si="84">$C$21*(C292/$C$20-$C$20/C292)</f>
        <v>0.20561726829213126</v>
      </c>
      <c r="F292" s="1">
        <f t="shared" ref="F292:F323" si="85">(D292^2+E292^2)^0.5/(D292^2+E292^2)</f>
        <v>0.87083114929849859</v>
      </c>
      <c r="G292" s="1">
        <f t="shared" ref="G292:G323" si="86">F292*$C$23/$C$13-$C$3</f>
        <v>9.9475372532601032</v>
      </c>
      <c r="H292" s="1">
        <f t="shared" ref="H292:H323" si="87">$C$2</f>
        <v>12</v>
      </c>
    </row>
    <row r="293" spans="2:8">
      <c r="B293" s="1">
        <v>151.5</v>
      </c>
      <c r="C293" s="1">
        <f t="shared" si="82"/>
        <v>951902.57403770729</v>
      </c>
      <c r="D293" s="1">
        <f t="shared" si="83"/>
        <v>1.1305618614167667</v>
      </c>
      <c r="E293" s="1">
        <f t="shared" si="84"/>
        <v>0.20755764553753769</v>
      </c>
      <c r="F293" s="1">
        <f t="shared" si="85"/>
        <v>0.86997635823759167</v>
      </c>
      <c r="G293" s="1">
        <f t="shared" si="86"/>
        <v>9.9371839941168894</v>
      </c>
      <c r="H293" s="1">
        <f t="shared" si="87"/>
        <v>12</v>
      </c>
    </row>
    <row r="294" spans="2:8">
      <c r="B294" s="1">
        <v>152</v>
      </c>
      <c r="C294" s="1">
        <f t="shared" si="82"/>
        <v>955044.16669129708</v>
      </c>
      <c r="D294" s="1">
        <f t="shared" si="83"/>
        <v>1.1313463462475322</v>
      </c>
      <c r="E294" s="1">
        <f t="shared" si="84"/>
        <v>0.20949388645562975</v>
      </c>
      <c r="F294" s="1">
        <f t="shared" si="85"/>
        <v>0.8691275621172474</v>
      </c>
      <c r="G294" s="1">
        <f t="shared" si="86"/>
        <v>9.9269033459028648</v>
      </c>
      <c r="H294" s="1">
        <f t="shared" si="87"/>
        <v>12</v>
      </c>
    </row>
    <row r="295" spans="2:8">
      <c r="B295" s="1">
        <v>152.5</v>
      </c>
      <c r="C295" s="1">
        <f t="shared" si="82"/>
        <v>958185.75934488699</v>
      </c>
      <c r="D295" s="1">
        <f t="shared" si="83"/>
        <v>1.1321231274905879</v>
      </c>
      <c r="E295" s="1">
        <f t="shared" si="84"/>
        <v>0.21142603173159433</v>
      </c>
      <c r="F295" s="1">
        <f t="shared" si="85"/>
        <v>0.86828466454371656</v>
      </c>
      <c r="G295" s="1">
        <f t="shared" si="86"/>
        <v>9.9166941410935721</v>
      </c>
      <c r="H295" s="1">
        <f t="shared" si="87"/>
        <v>12</v>
      </c>
    </row>
    <row r="296" spans="2:8">
      <c r="B296" s="1">
        <v>153</v>
      </c>
      <c r="C296" s="1">
        <f t="shared" si="82"/>
        <v>961327.35199847678</v>
      </c>
      <c r="D296" s="1">
        <f t="shared" si="83"/>
        <v>1.1328923056817028</v>
      </c>
      <c r="E296" s="1">
        <f t="shared" si="84"/>
        <v>0.21335412151878541</v>
      </c>
      <c r="F296" s="1">
        <f t="shared" si="85"/>
        <v>0.86744757099136882</v>
      </c>
      <c r="G296" s="1">
        <f t="shared" si="86"/>
        <v>9.9065552347912842</v>
      </c>
      <c r="H296" s="1">
        <f t="shared" si="87"/>
        <v>12</v>
      </c>
    </row>
    <row r="297" spans="2:8">
      <c r="B297" s="1">
        <v>153.5</v>
      </c>
      <c r="C297" s="1">
        <f t="shared" si="82"/>
        <v>964468.94465206657</v>
      </c>
      <c r="D297" s="1">
        <f t="shared" si="83"/>
        <v>1.1336539797219274</v>
      </c>
      <c r="E297" s="1">
        <f t="shared" si="84"/>
        <v>0.21527819544738663</v>
      </c>
      <c r="F297" s="1">
        <f t="shared" si="85"/>
        <v>0.86661618875967028</v>
      </c>
      <c r="G297" s="1">
        <f t="shared" si="86"/>
        <v>9.8964855042038984</v>
      </c>
      <c r="H297" s="1">
        <f t="shared" si="87"/>
        <v>12</v>
      </c>
    </row>
    <row r="298" spans="2:8">
      <c r="B298" s="1">
        <v>154</v>
      </c>
      <c r="C298" s="1">
        <f t="shared" si="82"/>
        <v>967610.53730565624</v>
      </c>
      <c r="D298" s="1">
        <f t="shared" si="83"/>
        <v>1.1344082469093855</v>
      </c>
      <c r="E298" s="1">
        <f t="shared" si="84"/>
        <v>0.21719829263290355</v>
      </c>
      <c r="F298" s="1">
        <f t="shared" si="85"/>
        <v>0.86579042693132546</v>
      </c>
      <c r="G298" s="1">
        <f t="shared" si="86"/>
        <v>9.8864838481379618</v>
      </c>
      <c r="H298" s="1">
        <f t="shared" si="87"/>
        <v>12</v>
      </c>
    </row>
    <row r="299" spans="2:8">
      <c r="B299" s="1">
        <v>154.5</v>
      </c>
      <c r="C299" s="1">
        <f t="shared" si="82"/>
        <v>970752.12995924603</v>
      </c>
      <c r="D299" s="1">
        <f t="shared" si="83"/>
        <v>1.1351552029703493</v>
      </c>
      <c r="E299" s="1">
        <f t="shared" si="84"/>
        <v>0.21911445168449256</v>
      </c>
      <c r="F299" s="1">
        <f t="shared" si="85"/>
        <v>0.86497019633154826</v>
      </c>
      <c r="G299" s="1">
        <f t="shared" si="86"/>
        <v>9.8765491865053576</v>
      </c>
      <c r="H299" s="1">
        <f t="shared" si="87"/>
        <v>12</v>
      </c>
    </row>
    <row r="300" spans="2:8">
      <c r="B300" s="1">
        <v>155</v>
      </c>
      <c r="C300" s="1">
        <f t="shared" si="82"/>
        <v>973893.72261283582</v>
      </c>
      <c r="D300" s="1">
        <f t="shared" si="83"/>
        <v>1.1358949420896143</v>
      </c>
      <c r="E300" s="1">
        <f t="shared" si="84"/>
        <v>0.22102671071312702</v>
      </c>
      <c r="F300" s="1">
        <f t="shared" si="85"/>
        <v>0.86415540948842295</v>
      </c>
      <c r="G300" s="1">
        <f t="shared" si="86"/>
        <v>9.8666804598431863</v>
      </c>
      <c r="H300" s="1">
        <f t="shared" si="87"/>
        <v>12</v>
      </c>
    </row>
    <row r="301" spans="2:8">
      <c r="B301" s="1">
        <v>155.5</v>
      </c>
      <c r="C301" s="1">
        <f t="shared" si="82"/>
        <v>977035.3152664256</v>
      </c>
      <c r="D301" s="1">
        <f t="shared" si="83"/>
        <v>1.136627556940188</v>
      </c>
      <c r="E301" s="1">
        <f t="shared" si="84"/>
        <v>0.22293510733960711</v>
      </c>
      <c r="F301" s="1">
        <f t="shared" si="85"/>
        <v>0.86334598059432965</v>
      </c>
      <c r="G301" s="1">
        <f t="shared" si="86"/>
        <v>9.8568766288465675</v>
      </c>
      <c r="H301" s="1">
        <f t="shared" si="87"/>
        <v>12</v>
      </c>
    </row>
    <row r="302" spans="2:8">
      <c r="B302" s="1">
        <v>156</v>
      </c>
      <c r="C302" s="1">
        <f t="shared" si="82"/>
        <v>980176.90792001539</v>
      </c>
      <c r="D302" s="1">
        <f t="shared" si="83"/>
        <v>1.1373531387123186</v>
      </c>
      <c r="E302" s="1">
        <f t="shared" si="84"/>
        <v>0.22483967870241517</v>
      </c>
      <c r="F302" s="1">
        <f t="shared" si="85"/>
        <v>0.86254182546839053</v>
      </c>
      <c r="G302" s="1">
        <f t="shared" si="86"/>
        <v>9.84713667391377</v>
      </c>
      <c r="H302" s="1">
        <f t="shared" si="87"/>
        <v>12</v>
      </c>
    </row>
    <row r="303" spans="2:8">
      <c r="B303" s="1">
        <v>156.5</v>
      </c>
      <c r="C303" s="1">
        <f t="shared" si="82"/>
        <v>983318.50057360518</v>
      </c>
      <c r="D303" s="1">
        <f t="shared" si="83"/>
        <v>1.1380717771418707</v>
      </c>
      <c r="E303" s="1">
        <f t="shared" si="84"/>
        <v>0.22674046146542018</v>
      </c>
      <c r="F303" s="1">
        <f t="shared" si="85"/>
        <v>0.86174286151991719</v>
      </c>
      <c r="G303" s="1">
        <f t="shared" si="86"/>
        <v>9.837459594703498</v>
      </c>
      <c r="H303" s="1">
        <f t="shared" si="87"/>
        <v>12</v>
      </c>
    </row>
    <row r="304" spans="2:8">
      <c r="B304" s="1">
        <v>157</v>
      </c>
      <c r="C304" s="1">
        <f t="shared" si="82"/>
        <v>986460.09322719497</v>
      </c>
      <c r="D304" s="1">
        <f t="shared" si="83"/>
        <v>1.1387835605380738</v>
      </c>
      <c r="E304" s="1">
        <f t="shared" si="84"/>
        <v>0.22863749182543561</v>
      </c>
      <c r="F304" s="1">
        <f t="shared" si="85"/>
        <v>0.86094900771281768</v>
      </c>
      <c r="G304" s="1">
        <f t="shared" si="86"/>
        <v>9.8278444097037774</v>
      </c>
      <c r="H304" s="1">
        <f t="shared" si="87"/>
        <v>12</v>
      </c>
    </row>
    <row r="305" spans="2:8">
      <c r="B305" s="1">
        <v>157.5</v>
      </c>
      <c r="C305" s="1">
        <f t="shared" si="82"/>
        <v>989601.68588078488</v>
      </c>
      <c r="D305" s="1">
        <f t="shared" si="83"/>
        <v>1.1394885758106519</v>
      </c>
      <c r="E305" s="1">
        <f t="shared" si="84"/>
        <v>0.23053080551963284</v>
      </c>
      <c r="F305" s="1">
        <f t="shared" si="85"/>
        <v>0.86016018453094389</v>
      </c>
      <c r="G305" s="1">
        <f t="shared" si="86"/>
        <v>9.8182901558122495</v>
      </c>
      <c r="H305" s="1">
        <f t="shared" si="87"/>
        <v>12</v>
      </c>
    </row>
    <row r="306" spans="2:8">
      <c r="B306" s="1">
        <v>158</v>
      </c>
      <c r="C306" s="1">
        <f t="shared" si="82"/>
        <v>992743.27853437467</v>
      </c>
      <c r="D306" s="1">
        <f t="shared" si="83"/>
        <v>1.1401869084963541</v>
      </c>
      <c r="E306" s="1">
        <f t="shared" si="84"/>
        <v>0.23242043783281385</v>
      </c>
      <c r="F306" s="1">
        <f t="shared" si="85"/>
        <v>0.85937631394434288</v>
      </c>
      <c r="G306" s="1">
        <f t="shared" si="86"/>
        <v>9.8087958879274009</v>
      </c>
      <c r="H306" s="1">
        <f t="shared" si="87"/>
        <v>12</v>
      </c>
    </row>
    <row r="307" spans="2:8">
      <c r="B307" s="1">
        <v>158.5</v>
      </c>
      <c r="C307" s="1">
        <f t="shared" si="82"/>
        <v>995884.87118796445</v>
      </c>
      <c r="D307" s="1">
        <f t="shared" si="83"/>
        <v>1.1408786427849011</v>
      </c>
      <c r="E307" s="1">
        <f t="shared" si="84"/>
        <v>0.23430642360454657</v>
      </c>
      <c r="F307" s="1">
        <f t="shared" si="85"/>
        <v>0.85859731937639083</v>
      </c>
      <c r="G307" s="1">
        <f t="shared" si="86"/>
        <v>9.7993606785504994</v>
      </c>
      <c r="H307" s="1">
        <f t="shared" si="87"/>
        <v>12</v>
      </c>
    </row>
    <row r="308" spans="2:8">
      <c r="B308" s="1">
        <v>159</v>
      </c>
      <c r="C308" s="1">
        <f t="shared" si="82"/>
        <v>999026.46384155424</v>
      </c>
      <c r="D308" s="1">
        <f t="shared" si="83"/>
        <v>1.1415638615443606</v>
      </c>
      <c r="E308" s="1">
        <f t="shared" si="84"/>
        <v>0.23618879723616548</v>
      </c>
      <c r="F308" s="1">
        <f t="shared" si="85"/>
        <v>0.85782312567177843</v>
      </c>
      <c r="G308" s="1">
        <f t="shared" si="86"/>
        <v>9.7899836173978088</v>
      </c>
      <c r="H308" s="1">
        <f t="shared" si="87"/>
        <v>12</v>
      </c>
    </row>
    <row r="309" spans="2:8">
      <c r="B309" s="1">
        <v>159.5</v>
      </c>
      <c r="C309" s="1">
        <f t="shared" si="82"/>
        <v>1002168.056495144</v>
      </c>
      <c r="D309" s="1">
        <f t="shared" si="83"/>
        <v>1.1422426463459669</v>
      </c>
      <c r="E309" s="1">
        <f t="shared" si="84"/>
        <v>0.23806759269764027</v>
      </c>
      <c r="F309" s="1">
        <f t="shared" si="85"/>
        <v>0.85705365906532649</v>
      </c>
      <c r="G309" s="1">
        <f t="shared" si="86"/>
        <v>9.7806638110229116</v>
      </c>
      <c r="H309" s="1">
        <f t="shared" si="87"/>
        <v>12</v>
      </c>
    </row>
    <row r="310" spans="2:8">
      <c r="B310" s="1">
        <v>160</v>
      </c>
      <c r="C310" s="1">
        <f t="shared" si="82"/>
        <v>1005309.6491487338</v>
      </c>
      <c r="D310" s="1">
        <f t="shared" si="83"/>
        <v>1.1429150774883978</v>
      </c>
      <c r="E310" s="1">
        <f t="shared" si="84"/>
        <v>0.23994284353431608</v>
      </c>
      <c r="F310" s="1">
        <f t="shared" si="85"/>
        <v>0.85628884715160392</v>
      </c>
      <c r="G310" s="1">
        <f t="shared" si="86"/>
        <v>9.7714003824487001</v>
      </c>
      <c r="H310" s="1">
        <f t="shared" si="87"/>
        <v>12</v>
      </c>
    </row>
    <row r="311" spans="2:8">
      <c r="B311" s="1">
        <v>160.5</v>
      </c>
      <c r="C311" s="1">
        <f t="shared" si="82"/>
        <v>1008451.2418023236</v>
      </c>
      <c r="D311" s="1">
        <f t="shared" si="83"/>
        <v>1.1435812340215248</v>
      </c>
      <c r="E311" s="1">
        <f t="shared" si="84"/>
        <v>0.2418145828735275</v>
      </c>
      <c r="F311" s="1">
        <f t="shared" si="85"/>
        <v>0.85552861885532483</v>
      </c>
      <c r="G311" s="1">
        <f t="shared" si="86"/>
        <v>9.7621924708088308</v>
      </c>
      <c r="H311" s="1">
        <f t="shared" si="87"/>
        <v>12</v>
      </c>
    </row>
    <row r="312" spans="2:8">
      <c r="B312" s="1">
        <v>161</v>
      </c>
      <c r="C312" s="1">
        <f t="shared" si="82"/>
        <v>1011592.8344559134</v>
      </c>
      <c r="D312" s="1">
        <f t="shared" si="83"/>
        <v>1.1442411937696455</v>
      </c>
      <c r="E312" s="1">
        <f t="shared" si="84"/>
        <v>0.24368284343108942</v>
      </c>
      <c r="F312" s="1">
        <f t="shared" si="85"/>
        <v>0.85477290440250486</v>
      </c>
      <c r="G312" s="1">
        <f t="shared" si="86"/>
        <v>9.7530392309983718</v>
      </c>
      <c r="H312" s="1">
        <f t="shared" si="87"/>
        <v>12</v>
      </c>
    </row>
    <row r="313" spans="2:8">
      <c r="B313" s="1">
        <v>161.5</v>
      </c>
      <c r="C313" s="1">
        <f t="shared" si="82"/>
        <v>1014734.4271095032</v>
      </c>
      <c r="D313" s="1">
        <f t="shared" si="83"/>
        <v>1.1448950333542154</v>
      </c>
      <c r="E313" s="1">
        <f t="shared" si="84"/>
        <v>0.24554765751766724</v>
      </c>
      <c r="F313" s="1">
        <f t="shared" si="85"/>
        <v>0.85402163529234876</v>
      </c>
      <c r="G313" s="1">
        <f t="shared" si="86"/>
        <v>9.7439398333333056</v>
      </c>
      <c r="H313" s="1">
        <f t="shared" si="87"/>
        <v>12</v>
      </c>
    </row>
    <row r="314" spans="2:8">
      <c r="B314" s="1">
        <v>162</v>
      </c>
      <c r="C314" s="1">
        <f t="shared" si="82"/>
        <v>1017876.019763093</v>
      </c>
      <c r="D314" s="1">
        <f t="shared" si="83"/>
        <v>1.1455428282160869</v>
      </c>
      <c r="E314" s="1">
        <f t="shared" si="84"/>
        <v>0.24740905704502938</v>
      </c>
      <c r="F314" s="1">
        <f t="shared" si="85"/>
        <v>0.85327474426985317</v>
      </c>
      <c r="G314" s="1">
        <f t="shared" si="86"/>
        <v>9.734893463218679</v>
      </c>
      <c r="H314" s="1">
        <f t="shared" si="87"/>
        <v>12</v>
      </c>
    </row>
    <row r="315" spans="2:8">
      <c r="B315" s="1">
        <v>162.5</v>
      </c>
      <c r="C315" s="1">
        <f t="shared" si="82"/>
        <v>1021017.6124166828</v>
      </c>
      <c r="D315" s="1">
        <f t="shared" si="83"/>
        <v>1.1461846526372728</v>
      </c>
      <c r="E315" s="1">
        <f t="shared" si="84"/>
        <v>0.24926707353218397</v>
      </c>
      <c r="F315" s="1">
        <f t="shared" si="85"/>
        <v>0.8525321652991007</v>
      </c>
      <c r="G315" s="1">
        <f t="shared" si="86"/>
        <v>9.7258993208251656</v>
      </c>
      <c r="H315" s="1">
        <f t="shared" si="87"/>
        <v>12</v>
      </c>
    </row>
    <row r="316" spans="2:8">
      <c r="B316" s="1">
        <v>163</v>
      </c>
      <c r="C316" s="1">
        <f t="shared" si="82"/>
        <v>1024159.2050702724</v>
      </c>
      <c r="D316" s="1">
        <f t="shared" si="83"/>
        <v>1.1468205797622411</v>
      </c>
      <c r="E316" s="1">
        <f t="shared" si="84"/>
        <v>0.25112173811140287</v>
      </c>
      <c r="F316" s="1">
        <f t="shared" si="85"/>
        <v>0.85179383353722649</v>
      </c>
      <c r="G316" s="1">
        <f t="shared" si="86"/>
        <v>9.7169566207737166</v>
      </c>
      <c r="H316" s="1">
        <f t="shared" si="87"/>
        <v>12</v>
      </c>
    </row>
    <row r="317" spans="2:8">
      <c r="B317" s="1">
        <v>163.5</v>
      </c>
      <c r="C317" s="1">
        <f t="shared" si="82"/>
        <v>1027300.7977238623</v>
      </c>
      <c r="D317" s="1">
        <f t="shared" si="83"/>
        <v>1.1474506816187557</v>
      </c>
      <c r="E317" s="1">
        <f t="shared" si="84"/>
        <v>0.25297308153413511</v>
      </c>
      <c r="F317" s="1">
        <f t="shared" si="85"/>
        <v>0.85105968530903553</v>
      </c>
      <c r="G317" s="1">
        <f t="shared" si="86"/>
        <v>9.7080645918281565</v>
      </c>
      <c r="H317" s="1">
        <f t="shared" si="87"/>
        <v>12</v>
      </c>
    </row>
    <row r="318" spans="2:8">
      <c r="B318" s="1">
        <v>164</v>
      </c>
      <c r="C318" s="1">
        <f t="shared" si="82"/>
        <v>1030442.390377452</v>
      </c>
      <c r="D318" s="1">
        <f t="shared" si="83"/>
        <v>1.1480750291382726</v>
      </c>
      <c r="E318" s="1">
        <f t="shared" si="84"/>
        <v>0.25482113417681174</v>
      </c>
      <c r="F318" s="1">
        <f t="shared" si="85"/>
        <v>0.85032965808225747</v>
      </c>
      <c r="G318" s="1">
        <f t="shared" si="86"/>
        <v>9.6992224765954393</v>
      </c>
      <c r="H318" s="1">
        <f t="shared" si="87"/>
        <v>12</v>
      </c>
    </row>
    <row r="319" spans="2:8">
      <c r="B319" s="1">
        <v>164.5</v>
      </c>
      <c r="C319" s="1">
        <f t="shared" si="82"/>
        <v>1033583.9830310419</v>
      </c>
      <c r="D319" s="1">
        <f t="shared" si="83"/>
        <v>1.148693692175903</v>
      </c>
      <c r="E319" s="1">
        <f t="shared" si="84"/>
        <v>0.25666592604654603</v>
      </c>
      <c r="F319" s="1">
        <f t="shared" si="85"/>
        <v>0.84960369044341177</v>
      </c>
      <c r="G319" s="1">
        <f t="shared" si="86"/>
        <v>9.6904295312333524</v>
      </c>
      <c r="H319" s="1">
        <f t="shared" si="87"/>
        <v>12</v>
      </c>
    </row>
    <row r="320" spans="2:8">
      <c r="B320" s="1">
        <v>165</v>
      </c>
      <c r="C320" s="1">
        <f t="shared" si="82"/>
        <v>1036725.5756846316</v>
      </c>
      <c r="D320" s="1">
        <f t="shared" si="83"/>
        <v>1.1493067395299534</v>
      </c>
      <c r="E320" s="1">
        <f t="shared" si="84"/>
        <v>0.25850748678672802</v>
      </c>
      <c r="F320" s="1">
        <f t="shared" si="85"/>
        <v>0.84888172207427648</v>
      </c>
      <c r="G320" s="1">
        <f t="shared" si="86"/>
        <v>9.681685025165482</v>
      </c>
      <c r="H320" s="1">
        <f t="shared" si="87"/>
        <v>12</v>
      </c>
    </row>
    <row r="321" spans="2:8">
      <c r="B321" s="1">
        <v>165.5</v>
      </c>
      <c r="C321" s="1">
        <f t="shared" si="82"/>
        <v>1039867.1683382215</v>
      </c>
      <c r="D321" s="1">
        <f t="shared" si="83"/>
        <v>1.149914238961053</v>
      </c>
      <c r="E321" s="1">
        <f t="shared" si="84"/>
        <v>0.26034584568252023</v>
      </c>
      <c r="F321" s="1">
        <f t="shared" si="85"/>
        <v>0.84816369372893363</v>
      </c>
      <c r="G321" s="1">
        <f t="shared" si="86"/>
        <v>9.6729882408032086</v>
      </c>
      <c r="H321" s="1">
        <f t="shared" si="87"/>
        <v>12</v>
      </c>
    </row>
    <row r="322" spans="2:8">
      <c r="B322" s="1">
        <v>166</v>
      </c>
      <c r="C322" s="1">
        <f t="shared" si="82"/>
        <v>1043008.7609918114</v>
      </c>
      <c r="D322" s="1">
        <f t="shared" si="83"/>
        <v>1.1505162572108791</v>
      </c>
      <c r="E322" s="1">
        <f t="shared" si="84"/>
        <v>0.26218103166625123</v>
      </c>
      <c r="F322" s="1">
        <f t="shared" si="85"/>
        <v>0.84744954721137933</v>
      </c>
      <c r="G322" s="1">
        <f t="shared" si="86"/>
        <v>9.6643384732744995</v>
      </c>
      <c r="H322" s="1">
        <f t="shared" si="87"/>
        <v>12</v>
      </c>
    </row>
    <row r="323" spans="2:8">
      <c r="B323" s="1">
        <v>166.5</v>
      </c>
      <c r="C323" s="1">
        <f t="shared" si="82"/>
        <v>1046150.3536454011</v>
      </c>
      <c r="D323" s="1">
        <f t="shared" si="83"/>
        <v>1.1511128600204883</v>
      </c>
      <c r="E323" s="1">
        <f t="shared" si="84"/>
        <v>0.26401307332271434</v>
      </c>
      <c r="F323" s="1">
        <f t="shared" si="85"/>
        <v>0.84673922535368584</v>
      </c>
      <c r="G323" s="1">
        <f t="shared" si="86"/>
        <v>9.6557350301594234</v>
      </c>
      <c r="H323" s="1">
        <f t="shared" si="87"/>
        <v>12</v>
      </c>
    </row>
    <row r="324" spans="2:8">
      <c r="B324" s="1">
        <v>167</v>
      </c>
      <c r="C324" s="1">
        <f t="shared" ref="C324:C354" si="88">2*PI()*B324*1000</f>
        <v>1049291.9462989909</v>
      </c>
      <c r="D324" s="1">
        <f t="shared" ref="D324:D354" si="89">1+$E$15/$E$14*(1-$C$20^2/C324^2)</f>
        <v>1.1517041121482658</v>
      </c>
      <c r="E324" s="1">
        <f t="shared" ref="E324:E354" si="90">$C$21*(C324/$C$20-$C$20/C324)</f>
        <v>0.26584199889437005</v>
      </c>
      <c r="F324" s="1">
        <f t="shared" ref="F324:F354" si="91">(D324^2+E324^2)^0.5/(D324^2+E324^2)</f>
        <v>0.8460326719946919</v>
      </c>
      <c r="G324" s="1">
        <f t="shared" ref="G324:G354" si="92">F324*$C$23/$C$13-$C$3</f>
        <v>9.6471772312320336</v>
      </c>
      <c r="H324" s="1">
        <f t="shared" ref="H324:H354" si="93">$C$2</f>
        <v>12</v>
      </c>
    </row>
    <row r="325" spans="2:8">
      <c r="B325" s="1">
        <v>167.5</v>
      </c>
      <c r="C325" s="1">
        <f t="shared" si="88"/>
        <v>1052433.5389525807</v>
      </c>
      <c r="D325" s="1">
        <f t="shared" si="89"/>
        <v>1.1522900773874978</v>
      </c>
      <c r="E325" s="1">
        <f t="shared" si="90"/>
        <v>0.26766783628645552</v>
      </c>
      <c r="F325" s="1">
        <f t="shared" si="91"/>
        <v>0.84532983195921407</v>
      </c>
      <c r="G325" s="1">
        <f t="shared" si="92"/>
        <v>9.6386644082085837</v>
      </c>
      <c r="H325" s="1">
        <f t="shared" si="93"/>
        <v>12</v>
      </c>
    </row>
    <row r="326" spans="2:8">
      <c r="B326" s="1">
        <v>168</v>
      </c>
      <c r="C326" s="1">
        <f t="shared" si="88"/>
        <v>1055575.1316061704</v>
      </c>
      <c r="D326" s="1">
        <f t="shared" si="89"/>
        <v>1.1528708185835808</v>
      </c>
      <c r="E326" s="1">
        <f t="shared" si="90"/>
        <v>0.26949061307200267</v>
      </c>
      <c r="F326" s="1">
        <f t="shared" si="91"/>
        <v>0.8446306510377608</v>
      </c>
      <c r="G326" s="1">
        <f t="shared" si="92"/>
        <v>9.6301959045018215</v>
      </c>
      <c r="H326" s="1">
        <f t="shared" si="93"/>
        <v>12</v>
      </c>
    </row>
    <row r="327" spans="2:8">
      <c r="B327" s="1">
        <v>168.5</v>
      </c>
      <c r="C327" s="1">
        <f t="shared" si="88"/>
        <v>1058716.7242597602</v>
      </c>
      <c r="D327" s="1">
        <f t="shared" si="89"/>
        <v>1.1534463976508724</v>
      </c>
      <c r="E327" s="1">
        <f t="shared" si="90"/>
        <v>0.27131035649676688</v>
      </c>
      <c r="F327" s="1">
        <f t="shared" si="91"/>
        <v>0.84393507596673545</v>
      </c>
      <c r="G327" s="1">
        <f t="shared" si="92"/>
        <v>9.6217710749812095</v>
      </c>
      <c r="H327" s="1">
        <f t="shared" si="93"/>
        <v>12</v>
      </c>
    </row>
    <row r="328" spans="2:8">
      <c r="B328" s="1">
        <v>169</v>
      </c>
      <c r="C328" s="1">
        <f t="shared" si="88"/>
        <v>1061858.31691335</v>
      </c>
      <c r="D328" s="1">
        <f t="shared" si="89"/>
        <v>1.1540168755891944</v>
      </c>
      <c r="E328" s="1">
        <f t="shared" si="90"/>
        <v>0.27312709348406888</v>
      </c>
      <c r="F328" s="1">
        <f t="shared" si="91"/>
        <v>0.84324305440911518</v>
      </c>
      <c r="G328" s="1">
        <f t="shared" si="92"/>
        <v>9.6133892857389007</v>
      </c>
      <c r="H328" s="1">
        <f t="shared" si="93"/>
        <v>12</v>
      </c>
    </row>
    <row r="329" spans="2:8">
      <c r="B329" s="1">
        <v>169.5</v>
      </c>
      <c r="C329" s="1">
        <f t="shared" si="88"/>
        <v>1064999.9095669398</v>
      </c>
      <c r="D329" s="1">
        <f t="shared" si="89"/>
        <v>1.154582312499995</v>
      </c>
      <c r="E329" s="1">
        <f t="shared" si="90"/>
        <v>0.27494085063954987</v>
      </c>
      <c r="F329" s="1">
        <f t="shared" si="91"/>
        <v>0.84255453493559396</v>
      </c>
      <c r="G329" s="1">
        <f t="shared" si="92"/>
        <v>9.6050499138613432</v>
      </c>
      <c r="H329" s="1">
        <f t="shared" si="93"/>
        <v>12</v>
      </c>
    </row>
    <row r="330" spans="2:8">
      <c r="B330" s="1">
        <v>170</v>
      </c>
      <c r="C330" s="1">
        <f t="shared" si="88"/>
        <v>1068141.5022205296</v>
      </c>
      <c r="D330" s="1">
        <f t="shared" si="89"/>
        <v>1.1551427676021793</v>
      </c>
      <c r="E330" s="1">
        <f t="shared" si="90"/>
        <v>0.27675165425584347</v>
      </c>
      <c r="F330" s="1">
        <f t="shared" si="91"/>
        <v>0.84186946700617371</v>
      </c>
      <c r="G330" s="1">
        <f t="shared" si="92"/>
        <v>9.5967523472063228</v>
      </c>
      <c r="H330" s="1">
        <f t="shared" si="93"/>
        <v>12</v>
      </c>
    </row>
    <row r="331" spans="2:8">
      <c r="B331" s="1">
        <v>170.5</v>
      </c>
      <c r="C331" s="1">
        <f t="shared" si="88"/>
        <v>1071283.0948741194</v>
      </c>
      <c r="D331" s="1">
        <f t="shared" si="89"/>
        <v>1.155698299247615</v>
      </c>
      <c r="E331" s="1">
        <f t="shared" si="90"/>
        <v>0.27855953031716546</v>
      </c>
      <c r="F331" s="1">
        <f t="shared" si="91"/>
        <v>0.84118780095219337</v>
      </c>
      <c r="G331" s="1">
        <f t="shared" si="92"/>
        <v>9.5884959841852773</v>
      </c>
      <c r="H331" s="1">
        <f t="shared" si="93"/>
        <v>12</v>
      </c>
    </row>
    <row r="332" spans="2:8">
      <c r="B332" s="1">
        <v>171</v>
      </c>
      <c r="C332" s="1">
        <f t="shared" si="88"/>
        <v>1074424.6875277092</v>
      </c>
      <c r="D332" s="1">
        <f t="shared" si="89"/>
        <v>1.1562489649363217</v>
      </c>
      <c r="E332" s="1">
        <f t="shared" si="90"/>
        <v>0.28036450450382261</v>
      </c>
      <c r="F332" s="1">
        <f t="shared" si="91"/>
        <v>0.84050948795878477</v>
      </c>
      <c r="G332" s="1">
        <f t="shared" si="92"/>
        <v>9.5802802335508286</v>
      </c>
      <c r="H332" s="1">
        <f t="shared" si="93"/>
        <v>12</v>
      </c>
    </row>
    <row r="333" spans="2:8">
      <c r="B333" s="1">
        <v>171.5</v>
      </c>
      <c r="C333" s="1">
        <f t="shared" si="88"/>
        <v>1077566.2801812992</v>
      </c>
      <c r="D333" s="1">
        <f t="shared" si="89"/>
        <v>1.1567948213313495</v>
      </c>
      <c r="E333" s="1">
        <f t="shared" si="90"/>
        <v>0.28216660219664313</v>
      </c>
      <c r="F333" s="1">
        <f t="shared" si="91"/>
        <v>0.83983448004774086</v>
      </c>
      <c r="G333" s="1">
        <f t="shared" si="92"/>
        <v>9.5721045141892542</v>
      </c>
      <c r="H333" s="1">
        <f t="shared" si="93"/>
        <v>12</v>
      </c>
    </row>
    <row r="334" spans="2:8">
      <c r="B334" s="1">
        <v>172</v>
      </c>
      <c r="C334" s="1">
        <f t="shared" si="88"/>
        <v>1080707.8728348888</v>
      </c>
      <c r="D334" s="1">
        <f t="shared" si="89"/>
        <v>1.1573359242733567</v>
      </c>
      <c r="E334" s="1">
        <f t="shared" si="90"/>
        <v>0.2839658484813285</v>
      </c>
      <c r="F334" s="1">
        <f t="shared" si="91"/>
        <v>0.83916273006078834</v>
      </c>
      <c r="G334" s="1">
        <f t="shared" si="92"/>
        <v>9.5639682549179064</v>
      </c>
      <c r="H334" s="1">
        <f t="shared" si="93"/>
        <v>12</v>
      </c>
    </row>
    <row r="335" spans="2:8">
      <c r="B335" s="1">
        <v>172.5</v>
      </c>
      <c r="C335" s="1">
        <f t="shared" si="88"/>
        <v>1083849.4654884788</v>
      </c>
      <c r="D335" s="1">
        <f t="shared" si="89"/>
        <v>1.1578723287948913</v>
      </c>
      <c r="E335" s="1">
        <f t="shared" si="90"/>
        <v>0.28576226815273276</v>
      </c>
      <c r="F335" s="1">
        <f t="shared" si="91"/>
        <v>0.83849419164325056</v>
      </c>
      <c r="G335" s="1">
        <f t="shared" si="92"/>
        <v>9.5558708942873238</v>
      </c>
      <c r="H335" s="1">
        <f t="shared" si="93"/>
        <v>12</v>
      </c>
    </row>
    <row r="336" spans="2:8">
      <c r="B336" s="1">
        <v>173</v>
      </c>
      <c r="C336" s="1">
        <f t="shared" si="88"/>
        <v>1086991.0581420683</v>
      </c>
      <c r="D336" s="1">
        <f t="shared" si="89"/>
        <v>1.1584040891343841</v>
      </c>
      <c r="E336" s="1">
        <f t="shared" si="90"/>
        <v>0.28755588571906299</v>
      </c>
      <c r="F336" s="1">
        <f t="shared" si="91"/>
        <v>0.83782881922809249</v>
      </c>
      <c r="G336" s="1">
        <f t="shared" si="92"/>
        <v>9.5478118803879877</v>
      </c>
      <c r="H336" s="1">
        <f t="shared" si="93"/>
        <v>12</v>
      </c>
    </row>
    <row r="337" spans="2:8">
      <c r="B337" s="1">
        <v>173.5</v>
      </c>
      <c r="C337" s="1">
        <f t="shared" si="88"/>
        <v>1090132.6507956584</v>
      </c>
      <c r="D337" s="1">
        <f t="shared" si="89"/>
        <v>1.1589312587498604</v>
      </c>
      <c r="E337" s="1">
        <f t="shared" si="90"/>
        <v>0.28934672540601197</v>
      </c>
      <c r="F337" s="1">
        <f t="shared" si="91"/>
        <v>0.83716656802033673</v>
      </c>
      <c r="G337" s="1">
        <f t="shared" si="92"/>
        <v>9.5397906706615707</v>
      </c>
      <c r="H337" s="1">
        <f t="shared" si="93"/>
        <v>12</v>
      </c>
    </row>
    <row r="338" spans="2:8">
      <c r="B338" s="1">
        <v>174</v>
      </c>
      <c r="C338" s="1">
        <f t="shared" si="88"/>
        <v>1093274.2434492479</v>
      </c>
      <c r="D338" s="1">
        <f t="shared" si="89"/>
        <v>1.159453890332375</v>
      </c>
      <c r="E338" s="1">
        <f t="shared" si="90"/>
        <v>0.29113481116081508</v>
      </c>
      <c r="F338" s="1">
        <f t="shared" si="91"/>
        <v>0.8365073939818416</v>
      </c>
      <c r="G338" s="1">
        <f t="shared" si="92"/>
        <v>9.5318067317165642</v>
      </c>
      <c r="H338" s="1">
        <f t="shared" si="93"/>
        <v>12</v>
      </c>
    </row>
    <row r="339" spans="2:8">
      <c r="B339" s="1">
        <v>174.5</v>
      </c>
      <c r="C339" s="1">
        <f t="shared" si="88"/>
        <v>1096415.8361028379</v>
      </c>
      <c r="D339" s="1">
        <f t="shared" si="89"/>
        <v>1.1599720358191798</v>
      </c>
      <c r="E339" s="1">
        <f t="shared" si="90"/>
        <v>0.29292016665624226</v>
      </c>
      <c r="F339" s="1">
        <f t="shared" si="91"/>
        <v>0.835851253816428</v>
      </c>
      <c r="G339" s="1">
        <f t="shared" si="92"/>
        <v>9.5238595391481358</v>
      </c>
      <c r="H339" s="1">
        <f t="shared" si="93"/>
        <v>12</v>
      </c>
    </row>
    <row r="340" spans="2:8">
      <c r="B340" s="1">
        <v>175</v>
      </c>
      <c r="C340" s="1">
        <f t="shared" si="88"/>
        <v>1099557.4287564275</v>
      </c>
      <c r="D340" s="1">
        <f t="shared" si="89"/>
        <v>1.160485746406628</v>
      </c>
      <c r="E340" s="1">
        <f t="shared" si="90"/>
        <v>0.29470281529451609</v>
      </c>
      <c r="F340" s="1">
        <f t="shared" si="91"/>
        <v>0.83519810495535096</v>
      </c>
      <c r="G340" s="1">
        <f t="shared" si="92"/>
        <v>9.515948577362165</v>
      </c>
      <c r="H340" s="1">
        <f t="shared" si="93"/>
        <v>12</v>
      </c>
    </row>
    <row r="341" spans="2:8">
      <c r="B341" s="1">
        <v>175.5</v>
      </c>
      <c r="C341" s="1">
        <f t="shared" si="88"/>
        <v>1102699.0214100175</v>
      </c>
      <c r="D341" s="1">
        <f t="shared" si="89"/>
        <v>1.1609950725628195</v>
      </c>
      <c r="E341" s="1">
        <f t="shared" si="90"/>
        <v>0.29648278021116814</v>
      </c>
      <c r="F341" s="1">
        <f t="shared" si="91"/>
        <v>0.83454790554310354</v>
      </c>
      <c r="G341" s="1">
        <f t="shared" si="92"/>
        <v>9.5080733394032872</v>
      </c>
      <c r="H341" s="1">
        <f t="shared" si="93"/>
        <v>12</v>
      </c>
    </row>
    <row r="342" spans="2:8">
      <c r="B342" s="1">
        <v>176</v>
      </c>
      <c r="C342" s="1">
        <f t="shared" si="88"/>
        <v>1105840.6140636071</v>
      </c>
      <c r="D342" s="1">
        <f t="shared" si="89"/>
        <v>1.1615000640399982</v>
      </c>
      <c r="E342" s="1">
        <f t="shared" si="90"/>
        <v>0.29826008427882572</v>
      </c>
      <c r="F342" s="1">
        <f t="shared" si="91"/>
        <v>0.83390061442354424</v>
      </c>
      <c r="G342" s="1">
        <f t="shared" si="92"/>
        <v>9.5002333267868853</v>
      </c>
      <c r="H342" s="1">
        <f t="shared" si="93"/>
        <v>12</v>
      </c>
    </row>
    <row r="343" spans="2:8">
      <c r="B343" s="1">
        <v>176.5</v>
      </c>
      <c r="C343" s="1">
        <f t="shared" si="88"/>
        <v>1108982.2067171969</v>
      </c>
      <c r="D343" s="1">
        <f t="shared" si="89"/>
        <v>1.162000769886701</v>
      </c>
      <c r="E343" s="1">
        <f t="shared" si="90"/>
        <v>0.30003475011093655</v>
      </c>
      <c r="F343" s="1">
        <f t="shared" si="91"/>
        <v>0.83325619112634131</v>
      </c>
      <c r="G343" s="1">
        <f t="shared" si="92"/>
        <v>9.4924280493348885</v>
      </c>
      <c r="H343" s="1">
        <f t="shared" si="93"/>
        <v>12</v>
      </c>
    </row>
    <row r="344" spans="2:8">
      <c r="B344" s="1">
        <v>177</v>
      </c>
      <c r="C344" s="1">
        <f t="shared" si="88"/>
        <v>1112123.7993707869</v>
      </c>
      <c r="D344" s="1">
        <f t="shared" si="89"/>
        <v>1.1624972384596695</v>
      </c>
      <c r="E344" s="1">
        <f t="shared" si="90"/>
        <v>0.30180680006542893</v>
      </c>
      <c r="F344" s="1">
        <f t="shared" si="91"/>
        <v>0.83261459585372366</v>
      </c>
      <c r="G344" s="1">
        <f t="shared" si="92"/>
        <v>9.4846570250153057</v>
      </c>
      <c r="H344" s="1">
        <f t="shared" si="93"/>
        <v>12</v>
      </c>
    </row>
    <row r="345" spans="2:8">
      <c r="B345" s="1">
        <v>177.5</v>
      </c>
      <c r="C345" s="1">
        <f t="shared" si="88"/>
        <v>1115265.3920243764</v>
      </c>
      <c r="D345" s="1">
        <f t="shared" si="89"/>
        <v>1.1629895174355243</v>
      </c>
      <c r="E345" s="1">
        <f t="shared" si="90"/>
        <v>0.30357625624831058</v>
      </c>
      <c r="F345" s="1">
        <f t="shared" si="91"/>
        <v>0.83197578946753148</v>
      </c>
      <c r="G345" s="1">
        <f t="shared" si="92"/>
        <v>9.4769197797853764</v>
      </c>
      <c r="H345" s="1">
        <f t="shared" si="93"/>
        <v>12</v>
      </c>
    </row>
    <row r="346" spans="2:8">
      <c r="B346" s="1">
        <v>178</v>
      </c>
      <c r="C346" s="1">
        <f t="shared" si="88"/>
        <v>1118406.9846779665</v>
      </c>
      <c r="D346" s="1">
        <f t="shared" si="89"/>
        <v>1.1634776538222127</v>
      </c>
      <c r="E346" s="1">
        <f t="shared" si="90"/>
        <v>0.30534314051720812</v>
      </c>
      <c r="F346" s="1">
        <f t="shared" si="91"/>
        <v>0.83133973347655932</v>
      </c>
      <c r="G346" s="1">
        <f t="shared" si="92"/>
        <v>9.4692158474382815</v>
      </c>
      <c r="H346" s="1">
        <f t="shared" si="93"/>
        <v>12</v>
      </c>
    </row>
    <row r="347" spans="2:8">
      <c r="B347" s="1">
        <v>178.5</v>
      </c>
      <c r="C347" s="1">
        <f t="shared" si="88"/>
        <v>1121548.577331556</v>
      </c>
      <c r="D347" s="1">
        <f t="shared" si="89"/>
        <v>1.1639616939702306</v>
      </c>
      <c r="E347" s="1">
        <f t="shared" si="90"/>
        <v>0.30710747448484338</v>
      </c>
      <c r="F347" s="1">
        <f t="shared" si="91"/>
        <v>0.8307063900241809</v>
      </c>
      <c r="G347" s="1">
        <f t="shared" si="92"/>
        <v>9.4615447694532424</v>
      </c>
      <c r="H347" s="1">
        <f t="shared" si="93"/>
        <v>12</v>
      </c>
    </row>
    <row r="348" spans="2:8">
      <c r="B348" s="1">
        <v>179</v>
      </c>
      <c r="C348" s="1">
        <f t="shared" si="88"/>
        <v>1124690.169985146</v>
      </c>
      <c r="D348" s="1">
        <f t="shared" si="89"/>
        <v>1.1644416835836267</v>
      </c>
      <c r="E348" s="1">
        <f t="shared" si="90"/>
        <v>0.30886927952245652</v>
      </c>
      <c r="F348" s="1">
        <f t="shared" si="91"/>
        <v>0.83007572187625367</v>
      </c>
      <c r="G348" s="1">
        <f t="shared" si="92"/>
        <v>9.4539060948490263</v>
      </c>
      <c r="H348" s="1">
        <f t="shared" si="93"/>
        <v>12</v>
      </c>
    </row>
    <row r="349" spans="2:8">
      <c r="B349" s="1">
        <v>179.5</v>
      </c>
      <c r="C349" s="1">
        <f t="shared" si="88"/>
        <v>1127831.7626387356</v>
      </c>
      <c r="D349" s="1">
        <f t="shared" si="89"/>
        <v>1.1649176677307898</v>
      </c>
      <c r="E349" s="1">
        <f t="shared" si="90"/>
        <v>0.31062857676316702</v>
      </c>
      <c r="F349" s="1">
        <f t="shared" si="91"/>
        <v>0.82944769240929161</v>
      </c>
      <c r="G349" s="1">
        <f t="shared" si="92"/>
        <v>9.446299380040692</v>
      </c>
      <c r="H349" s="1">
        <f t="shared" si="93"/>
        <v>12</v>
      </c>
    </row>
    <row r="350" spans="2:8">
      <c r="B350" s="1">
        <v>180</v>
      </c>
      <c r="C350" s="1">
        <f t="shared" si="88"/>
        <v>1130973.3552923256</v>
      </c>
      <c r="D350" s="1">
        <f t="shared" si="89"/>
        <v>1.1653896908550303</v>
      </c>
      <c r="E350" s="1">
        <f t="shared" si="90"/>
        <v>0.31238538710528291</v>
      </c>
      <c r="F350" s="1">
        <f t="shared" si="91"/>
        <v>0.82882226559889904</v>
      </c>
      <c r="G350" s="1">
        <f t="shared" si="92"/>
        <v>9.4387241886995046</v>
      </c>
      <c r="H350" s="1">
        <f t="shared" si="93"/>
        <v>12</v>
      </c>
    </row>
    <row r="351" spans="2:8">
      <c r="B351" s="1">
        <v>180.5</v>
      </c>
      <c r="C351" s="1">
        <f t="shared" si="88"/>
        <v>1134114.9479459152</v>
      </c>
      <c r="D351" s="1">
        <f t="shared" si="89"/>
        <v>1.1658577967849535</v>
      </c>
      <c r="E351" s="1">
        <f t="shared" si="90"/>
        <v>0.314139731215551</v>
      </c>
      <c r="F351" s="1">
        <f t="shared" si="91"/>
        <v>0.82819940600846442</v>
      </c>
      <c r="G351" s="1">
        <f t="shared" si="92"/>
        <v>9.4311800916159854</v>
      </c>
      <c r="H351" s="1">
        <f t="shared" si="93"/>
        <v>12</v>
      </c>
    </row>
    <row r="352" spans="2:8">
      <c r="B352" s="1">
        <v>181</v>
      </c>
      <c r="C352" s="1">
        <f t="shared" si="88"/>
        <v>1137256.5405995052</v>
      </c>
      <c r="D352" s="1">
        <f t="shared" si="89"/>
        <v>1.1663220287446348</v>
      </c>
      <c r="E352" s="1">
        <f t="shared" si="90"/>
        <v>0.31589162953235744</v>
      </c>
      <c r="F352" s="1">
        <f t="shared" si="91"/>
        <v>0.82757907877809933</v>
      </c>
      <c r="G352" s="1">
        <f t="shared" si="92"/>
        <v>9.4236666665659534</v>
      </c>
      <c r="H352" s="1">
        <f t="shared" si="93"/>
        <v>12</v>
      </c>
    </row>
    <row r="353" spans="2:8">
      <c r="B353" s="1">
        <v>181.5</v>
      </c>
      <c r="C353" s="1">
        <f t="shared" si="88"/>
        <v>1140398.133253095</v>
      </c>
      <c r="D353" s="1">
        <f t="shared" si="89"/>
        <v>1.166782429363598</v>
      </c>
      <c r="E353" s="1">
        <f t="shared" si="90"/>
        <v>0.31764110226887066</v>
      </c>
      <c r="F353" s="1">
        <f t="shared" si="91"/>
        <v>0.82696124961382311</v>
      </c>
      <c r="G353" s="1">
        <f t="shared" si="92"/>
        <v>9.4161834981795192</v>
      </c>
      <c r="H353" s="1">
        <f t="shared" si="93"/>
        <v>12</v>
      </c>
    </row>
    <row r="354" spans="2:8">
      <c r="B354" s="1">
        <v>182</v>
      </c>
      <c r="C354" s="1">
        <f t="shared" si="88"/>
        <v>1143539.7259066848</v>
      </c>
      <c r="D354" s="1">
        <f t="shared" si="89"/>
        <v>1.1672390406866013</v>
      </c>
      <c r="E354" s="1">
        <f t="shared" si="90"/>
        <v>0.3193881694161374</v>
      </c>
      <c r="F354" s="1">
        <f t="shared" si="91"/>
        <v>0.82634588477698445</v>
      </c>
      <c r="G354" s="1">
        <f t="shared" si="92"/>
        <v>9.4087301778129575</v>
      </c>
      <c r="H354" s="1">
        <f t="shared" si="93"/>
        <v>12</v>
      </c>
    </row>
    <row r="355" spans="2:8">
      <c r="B355" s="1">
        <v>182.5</v>
      </c>
      <c r="C355" s="1">
        <f t="shared" ref="C355" si="94">2*PI()*B355*1000</f>
        <v>1146681.3185602746</v>
      </c>
      <c r="D355" s="1">
        <f t="shared" ref="D355" si="95">1+$E$15/$E$14*(1-$C$20^2/C355^2)</f>
        <v>1.1676919041832383</v>
      </c>
      <c r="E355" s="1">
        <f t="shared" ref="E355" si="96">$C$21*(C355/$C$20-$C$20/C355)</f>
        <v>0.32113285074612391</v>
      </c>
      <c r="F355" s="1">
        <f t="shared" ref="F355" si="97">(D355^2+E355^2)^0.5/(D355^2+E355^2)</f>
        <v>0.82573295107391209</v>
      </c>
      <c r="G355" s="1">
        <f t="shared" ref="G355" si="98">F355*$C$23/$C$13-$C$3</f>
        <v>9.4013063034233664</v>
      </c>
      <c r="H355" s="1">
        <f t="shared" ref="H355" si="99">$C$2</f>
        <v>12</v>
      </c>
    </row>
    <row r="356" spans="2:8">
      <c r="B356" s="1">
        <v>183</v>
      </c>
      <c r="C356" s="1">
        <f t="shared" ref="C356:C387" si="100">2*PI()*B356*1000</f>
        <v>1149822.9112138643</v>
      </c>
      <c r="D356" s="1">
        <f t="shared" ref="D356:D387" si="101">1+$E$15/$E$14*(1-$C$20^2/C356^2)</f>
        <v>1.1681410607573526</v>
      </c>
      <c r="E356" s="1">
        <f t="shared" ref="E356:E387" si="102">$C$21*(C356/$C$20-$C$20/C356)</f>
        <v>0.3228751658147096</v>
      </c>
      <c r="F356" s="1">
        <f t="shared" ref="F356:F387" si="103">(D356^2+E356^2)^0.5/(D356^2+E356^2)</f>
        <v>0.82512241584579304</v>
      </c>
      <c r="G356" s="1">
        <f t="shared" ref="G356:G387" si="104">F356*$C$23/$C$13-$C$3</f>
        <v>9.3939114794460679</v>
      </c>
      <c r="H356" s="1">
        <f t="shared" ref="H356:H387" si="105">$C$2</f>
        <v>12</v>
      </c>
    </row>
    <row r="357" spans="2:8">
      <c r="B357" s="1">
        <v>183.5</v>
      </c>
      <c r="C357" s="1">
        <f t="shared" si="100"/>
        <v>1152964.5038674541</v>
      </c>
      <c r="D357" s="1">
        <f t="shared" si="101"/>
        <v>1.1685865507562752</v>
      </c>
      <c r="E357" s="1">
        <f t="shared" si="102"/>
        <v>0.32461513396463065</v>
      </c>
      <c r="F357" s="1">
        <f t="shared" si="103"/>
        <v>0.82451424695876852</v>
      </c>
      <c r="G357" s="1">
        <f t="shared" si="104"/>
        <v>9.3865453166746367</v>
      </c>
      <c r="H357" s="1">
        <f t="shared" si="105"/>
        <v>12</v>
      </c>
    </row>
    <row r="358" spans="2:8">
      <c r="B358" s="1">
        <v>184</v>
      </c>
      <c r="C358" s="1">
        <f t="shared" si="100"/>
        <v>1156106.0965210439</v>
      </c>
      <c r="D358" s="1">
        <f t="shared" si="101"/>
        <v>1.169028413979885</v>
      </c>
      <c r="E358" s="1">
        <f t="shared" si="102"/>
        <v>0.32635277432837639</v>
      </c>
      <c r="F358" s="1">
        <f t="shared" si="103"/>
        <v>0.82390841279424509</v>
      </c>
      <c r="G358" s="1">
        <f t="shared" si="104"/>
        <v>9.3792074321435699</v>
      </c>
      <c r="H358" s="1">
        <f t="shared" si="105"/>
        <v>12</v>
      </c>
    </row>
    <row r="359" spans="2:8">
      <c r="B359" s="1">
        <v>184.5</v>
      </c>
      <c r="C359" s="1">
        <f t="shared" si="100"/>
        <v>1159247.6891746337</v>
      </c>
      <c r="D359" s="1">
        <f t="shared" si="101"/>
        <v>1.1694666896894994</v>
      </c>
      <c r="E359" s="1">
        <f t="shared" si="102"/>
        <v>0.32808810583103748</v>
      </c>
      <c r="F359" s="1">
        <f t="shared" si="103"/>
        <v>0.82330488223941423</v>
      </c>
      <c r="G359" s="1">
        <f t="shared" si="104"/>
        <v>9.3718974490134439</v>
      </c>
      <c r="H359" s="1">
        <f t="shared" si="105"/>
        <v>12</v>
      </c>
    </row>
    <row r="360" spans="2:8">
      <c r="B360" s="1">
        <v>185</v>
      </c>
      <c r="C360" s="1">
        <f t="shared" si="100"/>
        <v>1162389.2818282233</v>
      </c>
      <c r="D360" s="1">
        <f t="shared" si="101"/>
        <v>1.1699014166165955</v>
      </c>
      <c r="E360" s="1">
        <f t="shared" si="102"/>
        <v>0.32982114719310907</v>
      </c>
      <c r="F360" s="1">
        <f t="shared" si="103"/>
        <v>0.82270362467797409</v>
      </c>
      <c r="G360" s="1">
        <f t="shared" si="104"/>
        <v>9.3646149964585454</v>
      </c>
      <c r="H360" s="1">
        <f t="shared" si="105"/>
        <v>12</v>
      </c>
    </row>
    <row r="361" spans="2:8">
      <c r="B361" s="1">
        <v>185.5</v>
      </c>
      <c r="C361" s="1">
        <f t="shared" si="100"/>
        <v>1165530.8744818133</v>
      </c>
      <c r="D361" s="1">
        <f t="shared" si="101"/>
        <v>1.170332632971367</v>
      </c>
      <c r="E361" s="1">
        <f t="shared" si="102"/>
        <v>0.33155191693324876</v>
      </c>
      <c r="F361" s="1">
        <f t="shared" si="103"/>
        <v>0.82210460998105273</v>
      </c>
      <c r="G361" s="1">
        <f t="shared" si="104"/>
        <v>9.3573597095569241</v>
      </c>
      <c r="H361" s="1">
        <f t="shared" si="105"/>
        <v>12</v>
      </c>
    </row>
    <row r="362" spans="2:8">
      <c r="B362" s="1">
        <v>186</v>
      </c>
      <c r="C362" s="1">
        <f t="shared" si="100"/>
        <v>1168672.4671354028</v>
      </c>
      <c r="D362" s="1">
        <f t="shared" si="101"/>
        <v>1.170760376451121</v>
      </c>
      <c r="E362" s="1">
        <f t="shared" si="102"/>
        <v>0.33328043337098756</v>
      </c>
      <c r="F362" s="1">
        <f t="shared" si="103"/>
        <v>0.82150780849832183</v>
      </c>
      <c r="G362" s="1">
        <f t="shared" si="104"/>
        <v>9.3501312291827716</v>
      </c>
      <c r="H362" s="1">
        <f t="shared" si="105"/>
        <v>12</v>
      </c>
    </row>
    <row r="363" spans="2:8">
      <c r="B363" s="1">
        <v>186.5</v>
      </c>
      <c r="C363" s="1">
        <f t="shared" si="100"/>
        <v>1171814.0597889929</v>
      </c>
      <c r="D363" s="1">
        <f t="shared" si="101"/>
        <v>1.1711846842485172</v>
      </c>
      <c r="E363" s="1">
        <f t="shared" si="102"/>
        <v>0.33500671462940163</v>
      </c>
      <c r="F363" s="1">
        <f t="shared" si="103"/>
        <v>0.82091319104930094</v>
      </c>
      <c r="G363" s="1">
        <f t="shared" si="104"/>
        <v>9.3429292019010912</v>
      </c>
      <c r="H363" s="1">
        <f t="shared" si="105"/>
        <v>12</v>
      </c>
    </row>
    <row r="364" spans="2:8">
      <c r="B364" s="1">
        <v>187</v>
      </c>
      <c r="C364" s="1">
        <f t="shared" si="100"/>
        <v>1174955.6524425827</v>
      </c>
      <c r="D364" s="1">
        <f t="shared" si="101"/>
        <v>1.1716055930596523</v>
      </c>
      <c r="E364" s="1">
        <f t="shared" si="102"/>
        <v>0.33673077863773665</v>
      </c>
      <c r="F364" s="1">
        <f t="shared" si="103"/>
        <v>0.82032072891484664</v>
      </c>
      <c r="G364" s="1">
        <f t="shared" si="104"/>
        <v>9.3357532798646119</v>
      </c>
      <c r="H364" s="1">
        <f t="shared" si="105"/>
        <v>12</v>
      </c>
    </row>
    <row r="365" spans="2:8">
      <c r="B365" s="1">
        <v>187.5</v>
      </c>
      <c r="C365" s="1">
        <f t="shared" si="100"/>
        <v>1178097.2450961724</v>
      </c>
      <c r="D365" s="1">
        <f t="shared" si="101"/>
        <v>1.172023139091996</v>
      </c>
      <c r="E365" s="1">
        <f t="shared" si="102"/>
        <v>0.33845264313399315</v>
      </c>
      <c r="F365" s="1">
        <f t="shared" si="103"/>
        <v>0.81973039382881874</v>
      </c>
      <c r="G365" s="1">
        <f t="shared" si="104"/>
        <v>9.3286031207128612</v>
      </c>
      <c r="H365" s="1">
        <f t="shared" si="105"/>
        <v>12</v>
      </c>
    </row>
    <row r="366" spans="2:8">
      <c r="B366" s="1">
        <v>188</v>
      </c>
      <c r="C366" s="1">
        <f t="shared" si="100"/>
        <v>1181238.8377497622</v>
      </c>
      <c r="D366" s="1">
        <f t="shared" si="101"/>
        <v>1.1724373580721759</v>
      </c>
      <c r="E366" s="1">
        <f t="shared" si="102"/>
        <v>0.34017232566746991</v>
      </c>
      <c r="F366" s="1">
        <f t="shared" si="103"/>
        <v>0.81914215796992484</v>
      </c>
      <c r="G366" s="1">
        <f t="shared" si="104"/>
        <v>9.3214783874733751</v>
      </c>
      <c r="H366" s="1">
        <f t="shared" si="105"/>
        <v>12</v>
      </c>
    </row>
    <row r="367" spans="2:8">
      <c r="B367" s="1">
        <v>188.5</v>
      </c>
      <c r="C367" s="1">
        <f t="shared" si="100"/>
        <v>1184380.430403352</v>
      </c>
      <c r="D367" s="1">
        <f t="shared" si="101"/>
        <v>1.1728482852536213</v>
      </c>
      <c r="E367" s="1">
        <f t="shared" si="102"/>
        <v>0.34188984360126573</v>
      </c>
      <c r="F367" s="1">
        <f t="shared" si="103"/>
        <v>0.81855599395373457</v>
      </c>
      <c r="G367" s="1">
        <f t="shared" si="104"/>
        <v>9.3143787484649785</v>
      </c>
      <c r="H367" s="1">
        <f t="shared" si="105"/>
        <v>12</v>
      </c>
    </row>
    <row r="368" spans="2:8">
      <c r="B368" s="1">
        <v>189</v>
      </c>
      <c r="C368" s="1">
        <f t="shared" si="100"/>
        <v>1187522.0230569418</v>
      </c>
      <c r="D368" s="1">
        <f t="shared" si="101"/>
        <v>1.1732559554240638</v>
      </c>
      <c r="E368" s="1">
        <f t="shared" si="102"/>
        <v>0.34360521411474326</v>
      </c>
      <c r="F368" s="1">
        <f t="shared" si="103"/>
        <v>0.81797187482486067</v>
      </c>
      <c r="G368" s="1">
        <f t="shared" si="104"/>
        <v>9.3073038772030774</v>
      </c>
      <c r="H368" s="1">
        <f t="shared" si="105"/>
        <v>12</v>
      </c>
    </row>
    <row r="369" spans="2:8">
      <c r="B369" s="1">
        <v>189.5</v>
      </c>
      <c r="C369" s="1">
        <f t="shared" si="100"/>
        <v>1190663.6157105316</v>
      </c>
      <c r="D369" s="1">
        <f t="shared" si="101"/>
        <v>1.1736604029129005</v>
      </c>
      <c r="E369" s="1">
        <f t="shared" si="102"/>
        <v>0.34531845420595253</v>
      </c>
      <c r="F369" s="1">
        <f t="shared" si="103"/>
        <v>0.81738977404930324</v>
      </c>
      <c r="G369" s="1">
        <f t="shared" si="104"/>
        <v>9.3002534523069436</v>
      </c>
      <c r="H369" s="1">
        <f t="shared" si="105"/>
        <v>12</v>
      </c>
    </row>
    <row r="370" spans="2:8">
      <c r="B370" s="1">
        <v>190</v>
      </c>
      <c r="C370" s="1">
        <f t="shared" si="100"/>
        <v>1193805.2083641214</v>
      </c>
      <c r="D370" s="1">
        <f t="shared" si="101"/>
        <v>1.1740616615984205</v>
      </c>
      <c r="E370" s="1">
        <f t="shared" si="102"/>
        <v>0.34702958069401663</v>
      </c>
      <c r="F370" s="1">
        <f t="shared" si="103"/>
        <v>0.81680966550695389</v>
      </c>
      <c r="G370" s="1">
        <f t="shared" si="104"/>
        <v>9.2932271574089107</v>
      </c>
      <c r="H370" s="1">
        <f t="shared" si="105"/>
        <v>12</v>
      </c>
    </row>
    <row r="371" spans="2:8">
      <c r="B371" s="1">
        <v>190.5</v>
      </c>
      <c r="C371" s="1">
        <f t="shared" si="100"/>
        <v>1196946.8010177112</v>
      </c>
      <c r="D371" s="1">
        <f t="shared" si="101"/>
        <v>1.1744597649149009</v>
      </c>
      <c r="E371" s="1">
        <f t="shared" si="102"/>
        <v>0.34873861022148017</v>
      </c>
      <c r="F371" s="1">
        <f t="shared" si="103"/>
        <v>0.81623152348425332</v>
      </c>
      <c r="G371" s="1">
        <f t="shared" si="104"/>
        <v>9.2862246810654518</v>
      </c>
      <c r="H371" s="1">
        <f t="shared" si="105"/>
        <v>12</v>
      </c>
    </row>
    <row r="372" spans="2:8">
      <c r="B372" s="1">
        <v>191</v>
      </c>
      <c r="C372" s="1">
        <f t="shared" si="100"/>
        <v>1200088.393671301</v>
      </c>
      <c r="D372" s="1">
        <f t="shared" si="101"/>
        <v>1.1748547458595704</v>
      </c>
      <c r="E372" s="1">
        <f t="shared" si="102"/>
        <v>0.35044555925661985</v>
      </c>
      <c r="F372" s="1">
        <f t="shared" si="103"/>
        <v>0.81565532266700225</v>
      </c>
      <c r="G372" s="1">
        <f t="shared" si="104"/>
        <v>9.2792457166701041</v>
      </c>
      <c r="H372" s="1">
        <f t="shared" si="105"/>
        <v>12</v>
      </c>
    </row>
    <row r="373" spans="2:8">
      <c r="B373" s="1">
        <v>191.5</v>
      </c>
      <c r="C373" s="1">
        <f t="shared" si="100"/>
        <v>1203229.9863248907</v>
      </c>
      <c r="D373" s="1">
        <f t="shared" si="101"/>
        <v>1.1752466369994474</v>
      </c>
      <c r="E373" s="1">
        <f t="shared" si="102"/>
        <v>0.35215044409572049</v>
      </c>
      <c r="F373" s="1">
        <f t="shared" si="103"/>
        <v>0.81508103813332</v>
      </c>
      <c r="G373" s="1">
        <f t="shared" si="104"/>
        <v>9.2722899623681769</v>
      </c>
      <c r="H373" s="1">
        <f t="shared" si="105"/>
        <v>12</v>
      </c>
    </row>
    <row r="374" spans="2:8">
      <c r="B374" s="1">
        <v>192</v>
      </c>
      <c r="C374" s="1">
        <f t="shared" si="100"/>
        <v>1206371.5789784805</v>
      </c>
      <c r="D374" s="1">
        <f t="shared" si="101"/>
        <v>1.1756354704780541</v>
      </c>
      <c r="E374" s="1">
        <f t="shared" si="102"/>
        <v>0.35385328086531342</v>
      </c>
      <c r="F374" s="1">
        <f t="shared" si="103"/>
        <v>0.8145086453467455</v>
      </c>
      <c r="G374" s="1">
        <f t="shared" si="104"/>
        <v>9.2653571209732011</v>
      </c>
      <c r="H374" s="1">
        <f t="shared" si="105"/>
        <v>12</v>
      </c>
    </row>
    <row r="375" spans="2:8">
      <c r="B375" s="1">
        <v>192.5</v>
      </c>
      <c r="C375" s="1">
        <f t="shared" si="100"/>
        <v>1209513.1716320706</v>
      </c>
      <c r="D375" s="1">
        <f t="shared" si="101"/>
        <v>1.1760212780220067</v>
      </c>
      <c r="E375" s="1">
        <f t="shared" si="102"/>
        <v>0.35555408552438206</v>
      </c>
      <c r="F375" s="1">
        <f t="shared" si="103"/>
        <v>0.81393812014948241</v>
      </c>
      <c r="G375" s="1">
        <f t="shared" si="104"/>
        <v>9.2584468998851008</v>
      </c>
      <c r="H375" s="1">
        <f t="shared" si="105"/>
        <v>12</v>
      </c>
    </row>
    <row r="376" spans="2:8">
      <c r="B376" s="1">
        <v>193</v>
      </c>
      <c r="C376" s="1">
        <f t="shared" si="100"/>
        <v>1212654.7642856601</v>
      </c>
      <c r="D376" s="1">
        <f t="shared" si="101"/>
        <v>1.176404090947488</v>
      </c>
      <c r="E376" s="1">
        <f t="shared" si="102"/>
        <v>0.3572528738665311</v>
      </c>
      <c r="F376" s="1">
        <f t="shared" si="103"/>
        <v>0.81336943875577961</v>
      </c>
      <c r="G376" s="1">
        <f t="shared" si="104"/>
        <v>9.2515590110100323</v>
      </c>
      <c r="H376" s="1">
        <f t="shared" si="105"/>
        <v>12</v>
      </c>
    </row>
    <row r="377" spans="2:8">
      <c r="B377" s="1">
        <v>193.5</v>
      </c>
      <c r="C377" s="1">
        <f t="shared" si="100"/>
        <v>1215796.3569392499</v>
      </c>
      <c r="D377" s="1">
        <f t="shared" si="101"/>
        <v>1.1767839401666027</v>
      </c>
      <c r="E377" s="1">
        <f t="shared" si="102"/>
        <v>0.35894966152212471</v>
      </c>
      <c r="F377" s="1">
        <f t="shared" si="103"/>
        <v>0.81280257774544706</v>
      </c>
      <c r="G377" s="1">
        <f t="shared" si="104"/>
        <v>9.2446931706818365</v>
      </c>
      <c r="H377" s="1">
        <f t="shared" si="105"/>
        <v>12</v>
      </c>
    </row>
    <row r="378" spans="2:8">
      <c r="B378" s="1">
        <v>194</v>
      </c>
      <c r="C378" s="1">
        <f t="shared" si="100"/>
        <v>1218937.9495928397</v>
      </c>
      <c r="D378" s="1">
        <f t="shared" si="101"/>
        <v>1.1771608561936173</v>
      </c>
      <c r="E378" s="1">
        <f t="shared" si="102"/>
        <v>0.36064446396038857</v>
      </c>
      <c r="F378" s="1">
        <f t="shared" si="103"/>
        <v>0.81223751405750311</v>
      </c>
      <c r="G378" s="1">
        <f t="shared" si="104"/>
        <v>9.2378490995850981</v>
      </c>
      <c r="H378" s="1">
        <f t="shared" si="105"/>
        <v>12</v>
      </c>
    </row>
    <row r="379" spans="2:8">
      <c r="B379" s="1">
        <v>194.5</v>
      </c>
      <c r="C379" s="1">
        <f t="shared" si="100"/>
        <v>1222079.5422464295</v>
      </c>
      <c r="D379" s="1">
        <f t="shared" si="101"/>
        <v>1.177534869151089</v>
      </c>
      <c r="E379" s="1">
        <f t="shared" si="102"/>
        <v>0.36233729649148211</v>
      </c>
      <c r="F379" s="1">
        <f t="shared" si="103"/>
        <v>0.8116742249839497</v>
      </c>
      <c r="G379" s="1">
        <f t="shared" si="104"/>
        <v>9.2310265226797537</v>
      </c>
      <c r="H379" s="1">
        <f t="shared" si="105"/>
        <v>12</v>
      </c>
    </row>
    <row r="380" spans="2:8">
      <c r="B380" s="1">
        <v>195</v>
      </c>
      <c r="C380" s="1">
        <f t="shared" si="100"/>
        <v>1225221.1349000193</v>
      </c>
      <c r="D380" s="1">
        <f t="shared" si="101"/>
        <v>1.1779060087758837</v>
      </c>
      <c r="E380" s="1">
        <f t="shared" si="102"/>
        <v>0.36402817426853745</v>
      </c>
      <c r="F380" s="1">
        <f t="shared" si="103"/>
        <v>0.81111268816367299</v>
      </c>
      <c r="G380" s="1">
        <f t="shared" si="104"/>
        <v>9.2242251691272106</v>
      </c>
      <c r="H380" s="1">
        <f t="shared" si="105"/>
        <v>12</v>
      </c>
    </row>
    <row r="381" spans="2:8">
      <c r="B381" s="1">
        <v>195.5</v>
      </c>
      <c r="C381" s="1">
        <f t="shared" si="100"/>
        <v>1228362.7275536091</v>
      </c>
      <c r="D381" s="1">
        <f t="shared" si="101"/>
        <v>1.1782743044250883</v>
      </c>
      <c r="E381" s="1">
        <f t="shared" si="102"/>
        <v>0.36571711228966736</v>
      </c>
      <c r="F381" s="1">
        <f t="shared" si="103"/>
        <v>0.81055288157646577</v>
      </c>
      <c r="G381" s="1">
        <f t="shared" si="104"/>
        <v>9.217444772217954</v>
      </c>
      <c r="H381" s="1">
        <f t="shared" si="105"/>
        <v>12</v>
      </c>
    </row>
    <row r="382" spans="2:8">
      <c r="B382" s="1">
        <v>196</v>
      </c>
      <c r="C382" s="1">
        <f t="shared" si="100"/>
        <v>1231504.3202071988</v>
      </c>
      <c r="D382" s="1">
        <f t="shared" si="101"/>
        <v>1.1786397850818144</v>
      </c>
      <c r="E382" s="1">
        <f t="shared" si="102"/>
        <v>0.36740412539994266</v>
      </c>
      <c r="F382" s="1">
        <f t="shared" si="103"/>
        <v>0.80999478353717147</v>
      </c>
      <c r="G382" s="1">
        <f t="shared" si="104"/>
        <v>9.2106850693006095</v>
      </c>
      <c r="H382" s="1">
        <f t="shared" si="105"/>
        <v>12</v>
      </c>
    </row>
    <row r="383" spans="2:8">
      <c r="B383" s="1">
        <v>196.5</v>
      </c>
      <c r="C383" s="1">
        <f t="shared" si="100"/>
        <v>1234645.9128607886</v>
      </c>
      <c r="D383" s="1">
        <f t="shared" si="101"/>
        <v>1.1790024793609017</v>
      </c>
      <c r="E383" s="1">
        <f t="shared" si="102"/>
        <v>0.36908922829333946</v>
      </c>
      <c r="F383" s="1">
        <f t="shared" si="103"/>
        <v>0.80943837268994179</v>
      </c>
      <c r="G383" s="1">
        <f t="shared" si="104"/>
        <v>9.2039458017123952</v>
      </c>
      <c r="H383" s="1">
        <f t="shared" si="105"/>
        <v>12</v>
      </c>
    </row>
    <row r="384" spans="2:8">
      <c r="B384" s="1">
        <v>197</v>
      </c>
      <c r="C384" s="1">
        <f t="shared" si="100"/>
        <v>1237787.5055143784</v>
      </c>
      <c r="D384" s="1">
        <f t="shared" si="101"/>
        <v>1.1793624155145195</v>
      </c>
      <c r="E384" s="1">
        <f t="shared" si="102"/>
        <v>0.37077243551465627</v>
      </c>
      <c r="F384" s="1">
        <f t="shared" si="103"/>
        <v>0.80888362800261082</v>
      </c>
      <c r="G384" s="1">
        <f t="shared" si="104"/>
        <v>9.1972267147109896</v>
      </c>
      <c r="H384" s="1">
        <f t="shared" si="105"/>
        <v>12</v>
      </c>
    </row>
    <row r="385" spans="2:8">
      <c r="B385" s="1">
        <v>197.5</v>
      </c>
      <c r="C385" s="1">
        <f t="shared" si="100"/>
        <v>1240929.0981679682</v>
      </c>
      <c r="D385" s="1">
        <f t="shared" si="101"/>
        <v>1.1797196214376666</v>
      </c>
      <c r="E385" s="1">
        <f t="shared" si="102"/>
        <v>0.37245376146140252</v>
      </c>
      <c r="F385" s="1">
        <f t="shared" si="103"/>
        <v>0.8083305287611805</v>
      </c>
      <c r="G385" s="1">
        <f t="shared" si="104"/>
        <v>9.1905275574077212</v>
      </c>
      <c r="H385" s="1">
        <f t="shared" si="105"/>
        <v>12</v>
      </c>
    </row>
    <row r="386" spans="2:8">
      <c r="B386" s="1">
        <v>198</v>
      </c>
      <c r="C386" s="1">
        <f t="shared" si="100"/>
        <v>1244070.6908215582</v>
      </c>
      <c r="D386" s="1">
        <f t="shared" si="101"/>
        <v>1.1800741246735789</v>
      </c>
      <c r="E386" s="1">
        <f t="shared" si="102"/>
        <v>0.37413322038565849</v>
      </c>
      <c r="F386" s="1">
        <f t="shared" si="103"/>
        <v>0.80777905456441323</v>
      </c>
      <c r="G386" s="1">
        <f t="shared" si="104"/>
        <v>9.1838480827020916</v>
      </c>
      <c r="H386" s="1">
        <f t="shared" si="105"/>
        <v>12</v>
      </c>
    </row>
    <row r="387" spans="2:8">
      <c r="B387" s="1">
        <v>198.5</v>
      </c>
      <c r="C387" s="1">
        <f t="shared" si="100"/>
        <v>1247212.2834751478</v>
      </c>
      <c r="D387" s="1">
        <f t="shared" si="101"/>
        <v>1.1804259524190366</v>
      </c>
      <c r="E387" s="1">
        <f t="shared" si="102"/>
        <v>0.37581082639590596</v>
      </c>
      <c r="F387" s="1">
        <f t="shared" si="103"/>
        <v>0.80722918531853383</v>
      </c>
      <c r="G387" s="1">
        <f t="shared" si="104"/>
        <v>9.1771880472175926</v>
      </c>
      <c r="H387" s="1">
        <f t="shared" si="105"/>
        <v>12</v>
      </c>
    </row>
    <row r="388" spans="2:8">
      <c r="B388" s="1">
        <v>199</v>
      </c>
      <c r="C388" s="1">
        <f t="shared" ref="C388:C418" si="106">2*PI()*B388*1000</f>
        <v>1250353.8761287378</v>
      </c>
      <c r="D388" s="1">
        <f t="shared" ref="D388:D418" si="107">1+$E$15/$E$14*(1-$C$20^2/C388^2)</f>
        <v>1.1807751315295822</v>
      </c>
      <c r="E388" s="1">
        <f t="shared" ref="E388:E418" si="108">$C$21*(C388/$C$20-$C$20/C388)</f>
        <v>0.37748659345883406</v>
      </c>
      <c r="F388" s="1">
        <f t="shared" ref="F388:F418" si="109">(D388^2+E388^2)^0.5/(D388^2+E388^2)</f>
        <v>0.80668090123203218</v>
      </c>
      <c r="G388" s="1">
        <f t="shared" ref="G388:G418" si="110">F388*$C$23/$C$13-$C$3</f>
        <v>9.1705472112387625</v>
      </c>
      <c r="H388" s="1">
        <f t="shared" ref="H388:H418" si="111">$C$2</f>
        <v>12</v>
      </c>
    </row>
    <row r="389" spans="2:8">
      <c r="B389" s="1">
        <v>199.5</v>
      </c>
      <c r="C389" s="1">
        <f t="shared" si="106"/>
        <v>1253495.4687823274</v>
      </c>
      <c r="D389" s="1">
        <f t="shared" si="107"/>
        <v>1.1811216885246445</v>
      </c>
      <c r="E389" s="1">
        <f t="shared" si="108"/>
        <v>0.37916053540111389</v>
      </c>
      <c r="F389" s="1">
        <f t="shared" si="109"/>
        <v>0.80613418281057048</v>
      </c>
      <c r="G389" s="1">
        <f t="shared" si="110"/>
        <v>9.1639253386495074</v>
      </c>
      <c r="H389" s="1">
        <f t="shared" si="111"/>
        <v>12</v>
      </c>
    </row>
    <row r="390" spans="2:8">
      <c r="B390" s="1">
        <v>200</v>
      </c>
      <c r="C390" s="1">
        <f t="shared" si="106"/>
        <v>1256637.0614359174</v>
      </c>
      <c r="D390" s="1">
        <f t="shared" si="107"/>
        <v>1.1814656495925746</v>
      </c>
      <c r="E390" s="1">
        <f t="shared" si="108"/>
        <v>0.38083266591115067</v>
      </c>
      <c r="F390" s="1">
        <f t="shared" si="109"/>
        <v>0.80558901085198864</v>
      </c>
      <c r="G390" s="1">
        <f t="shared" si="110"/>
        <v>9.1573221968725882</v>
      </c>
      <c r="H390" s="1">
        <f t="shared" si="111"/>
        <v>12</v>
      </c>
    </row>
    <row r="391" spans="2:8">
      <c r="B391" s="1">
        <v>200.5</v>
      </c>
      <c r="C391" s="1">
        <f t="shared" si="106"/>
        <v>1259778.6540895069</v>
      </c>
      <c r="D391" s="1">
        <f t="shared" si="107"/>
        <v>1.1818070405955929</v>
      </c>
      <c r="E391" s="1">
        <f t="shared" si="108"/>
        <v>0.38250299854080627</v>
      </c>
      <c r="F391" s="1">
        <f t="shared" si="109"/>
        <v>0.80504536644140678</v>
      </c>
      <c r="G391" s="1">
        <f t="shared" si="110"/>
        <v>9.1507375568103253</v>
      </c>
      <c r="H391" s="1">
        <f t="shared" si="111"/>
        <v>12</v>
      </c>
    </row>
    <row r="392" spans="2:8">
      <c r="B392" s="1">
        <v>201</v>
      </c>
      <c r="C392" s="1">
        <f t="shared" si="106"/>
        <v>1262920.246743097</v>
      </c>
      <c r="D392" s="1">
        <f t="shared" si="107"/>
        <v>1.1821458870746513</v>
      </c>
      <c r="E392" s="1">
        <f t="shared" si="108"/>
        <v>0.38417154670709874</v>
      </c>
      <c r="F392" s="1">
        <f t="shared" si="109"/>
        <v>0.80450323094642229</v>
      </c>
      <c r="G392" s="1">
        <f t="shared" si="110"/>
        <v>9.1441711927864038</v>
      </c>
      <c r="H392" s="1">
        <f t="shared" si="111"/>
        <v>12</v>
      </c>
    </row>
    <row r="393" spans="2:8">
      <c r="B393" s="1">
        <v>201.5</v>
      </c>
      <c r="C393" s="1">
        <f t="shared" si="106"/>
        <v>1266061.8393966865</v>
      </c>
      <c r="D393" s="1">
        <f t="shared" si="107"/>
        <v>1.1824822142542097</v>
      </c>
      <c r="E393" s="1">
        <f t="shared" si="108"/>
        <v>0.38583832369387405</v>
      </c>
      <c r="F393" s="1">
        <f t="shared" si="109"/>
        <v>0.80396258601240222</v>
      </c>
      <c r="G393" s="1">
        <f t="shared" si="110"/>
        <v>9.1376228824888699</v>
      </c>
      <c r="H393" s="1">
        <f t="shared" si="111"/>
        <v>12</v>
      </c>
    </row>
    <row r="394" spans="2:8">
      <c r="B394" s="1">
        <v>202</v>
      </c>
      <c r="C394" s="1">
        <f t="shared" si="106"/>
        <v>1269203.4320502765</v>
      </c>
      <c r="D394" s="1">
        <f t="shared" si="107"/>
        <v>1.1828160470469313</v>
      </c>
      <c r="E394" s="1">
        <f t="shared" si="108"/>
        <v>0.38750334265345593</v>
      </c>
      <c r="F394" s="1">
        <f t="shared" si="109"/>
        <v>0.80342341355786218</v>
      </c>
      <c r="G394" s="1">
        <f t="shared" si="110"/>
        <v>9.1310924069141581</v>
      </c>
      <c r="H394" s="1">
        <f t="shared" si="111"/>
        <v>12</v>
      </c>
    </row>
    <row r="395" spans="2:8">
      <c r="B395" s="1">
        <v>202.5</v>
      </c>
      <c r="C395" s="1">
        <f t="shared" si="106"/>
        <v>1272345.0247038661</v>
      </c>
      <c r="D395" s="1">
        <f t="shared" si="107"/>
        <v>1.1831474100582955</v>
      </c>
      <c r="E395" s="1">
        <f t="shared" si="108"/>
        <v>0.38916661660826746</v>
      </c>
      <c r="F395" s="1">
        <f t="shared" si="109"/>
        <v>0.80288569576993851</v>
      </c>
      <c r="G395" s="1">
        <f t="shared" si="110"/>
        <v>9.1245795503122391</v>
      </c>
      <c r="H395" s="1">
        <f t="shared" si="111"/>
        <v>12</v>
      </c>
    </row>
    <row r="396" spans="2:8">
      <c r="B396" s="1">
        <v>203</v>
      </c>
      <c r="C396" s="1">
        <f t="shared" si="106"/>
        <v>1275486.6173574559</v>
      </c>
      <c r="D396" s="1">
        <f t="shared" si="107"/>
        <v>1.1834763275911326</v>
      </c>
      <c r="E396" s="1">
        <f t="shared" si="108"/>
        <v>0.39082815845243291</v>
      </c>
      <c r="F396" s="1">
        <f t="shared" si="109"/>
        <v>0.80234941509994451</v>
      </c>
      <c r="G396" s="1">
        <f t="shared" si="110"/>
        <v>9.1180841001328083</v>
      </c>
      <c r="H396" s="1">
        <f t="shared" si="111"/>
        <v>12</v>
      </c>
    </row>
    <row r="397" spans="2:8">
      <c r="B397" s="1">
        <v>203.5</v>
      </c>
      <c r="C397" s="1">
        <f t="shared" si="106"/>
        <v>1278628.2100110459</v>
      </c>
      <c r="D397" s="1">
        <f t="shared" si="107"/>
        <v>1.1838028236500791</v>
      </c>
      <c r="E397" s="1">
        <f t="shared" si="108"/>
        <v>0.39248798095335263</v>
      </c>
      <c r="F397" s="1">
        <f t="shared" si="109"/>
        <v>0.80181455425901194</v>
      </c>
      <c r="G397" s="1">
        <f t="shared" si="110"/>
        <v>9.1116058469724912</v>
      </c>
      <c r="H397" s="1">
        <f t="shared" si="111"/>
        <v>12</v>
      </c>
    </row>
    <row r="398" spans="2:8">
      <c r="B398" s="1">
        <v>204</v>
      </c>
      <c r="C398" s="1">
        <f t="shared" si="106"/>
        <v>1281769.8026646355</v>
      </c>
      <c r="D398" s="1">
        <f t="shared" si="107"/>
        <v>1.1841269219459578</v>
      </c>
      <c r="E398" s="1">
        <f t="shared" si="108"/>
        <v>0.39414609675325596</v>
      </c>
      <c r="F398" s="1">
        <f t="shared" si="109"/>
        <v>0.80128109621381705</v>
      </c>
      <c r="G398" s="1">
        <f t="shared" si="110"/>
        <v>9.1051445845230745</v>
      </c>
      <c r="H398" s="1">
        <f t="shared" si="111"/>
        <v>12</v>
      </c>
    </row>
    <row r="399" spans="2:8">
      <c r="B399" s="1">
        <v>204.5</v>
      </c>
      <c r="C399" s="1">
        <f t="shared" si="106"/>
        <v>1284911.3953182255</v>
      </c>
      <c r="D399" s="1">
        <f t="shared" si="107"/>
        <v>1.1844486459000838</v>
      </c>
      <c r="E399" s="1">
        <f t="shared" si="108"/>
        <v>0.39580251837073288</v>
      </c>
      <c r="F399" s="1">
        <f t="shared" si="109"/>
        <v>0.80074902418238547</v>
      </c>
      <c r="G399" s="1">
        <f t="shared" si="110"/>
        <v>9.098700109520701</v>
      </c>
      <c r="H399" s="1">
        <f t="shared" si="111"/>
        <v>12</v>
      </c>
    </row>
    <row r="400" spans="2:8">
      <c r="B400" s="1">
        <v>205</v>
      </c>
      <c r="C400" s="1">
        <f t="shared" si="106"/>
        <v>1288052.987971815</v>
      </c>
      <c r="D400" s="1">
        <f t="shared" si="107"/>
        <v>1.1847680186484946</v>
      </c>
      <c r="E400" s="1">
        <f t="shared" si="108"/>
        <v>0.39745725820223954</v>
      </c>
      <c r="F400" s="1">
        <f t="shared" si="109"/>
        <v>0.80021832162997852</v>
      </c>
      <c r="G400" s="1">
        <f t="shared" si="110"/>
        <v>9.0922722216960388</v>
      </c>
      <c r="H400" s="1">
        <f t="shared" si="111"/>
        <v>12</v>
      </c>
    </row>
    <row r="401" spans="2:8">
      <c r="B401" s="1">
        <v>205.5</v>
      </c>
      <c r="C401" s="1">
        <f t="shared" si="106"/>
        <v>1291194.5806254051</v>
      </c>
      <c r="D401" s="1">
        <f t="shared" si="107"/>
        <v>1.1850850630461098</v>
      </c>
      <c r="E401" s="1">
        <f t="shared" si="108"/>
        <v>0.39911032852358652</v>
      </c>
      <c r="F401" s="1">
        <f t="shared" si="109"/>
        <v>0.79968897226505686</v>
      </c>
      <c r="G401" s="1">
        <f t="shared" si="110"/>
        <v>9.0858607237253945</v>
      </c>
      <c r="H401" s="1">
        <f t="shared" si="111"/>
        <v>12</v>
      </c>
    </row>
    <row r="402" spans="2:8">
      <c r="B402" s="1">
        <v>206</v>
      </c>
      <c r="C402" s="1">
        <f t="shared" si="106"/>
        <v>1294336.1732789946</v>
      </c>
      <c r="D402" s="1">
        <f t="shared" si="107"/>
        <v>1.1853998016708216</v>
      </c>
      <c r="E402" s="1">
        <f t="shared" si="108"/>
        <v>0.40076174149140076</v>
      </c>
      <c r="F402" s="1">
        <f t="shared" si="109"/>
        <v>0.799160960035319</v>
      </c>
      <c r="G402" s="1">
        <f t="shared" si="110"/>
        <v>9.0794654211827321</v>
      </c>
      <c r="H402" s="1">
        <f t="shared" si="111"/>
        <v>12</v>
      </c>
    </row>
    <row r="403" spans="2:8">
      <c r="B403" s="1">
        <v>206.5</v>
      </c>
      <c r="C403" s="1">
        <f t="shared" si="106"/>
        <v>1297477.7659325846</v>
      </c>
      <c r="D403" s="1">
        <f t="shared" si="107"/>
        <v>1.1857122568275122</v>
      </c>
      <c r="E403" s="1">
        <f t="shared" si="108"/>
        <v>0.40241150914457025</v>
      </c>
      <c r="F403" s="1">
        <f t="shared" si="109"/>
        <v>0.79863426912381541</v>
      </c>
      <c r="G403" s="1">
        <f t="shared" si="110"/>
        <v>9.0730861224926098</v>
      </c>
      <c r="H403" s="1">
        <f t="shared" si="111"/>
        <v>12</v>
      </c>
    </row>
    <row r="404" spans="2:8">
      <c r="B404" s="1">
        <v>207</v>
      </c>
      <c r="C404" s="1">
        <f t="shared" si="106"/>
        <v>1300619.3585861742</v>
      </c>
      <c r="D404" s="1">
        <f t="shared" si="107"/>
        <v>1.1860224505520078</v>
      </c>
      <c r="E404" s="1">
        <f t="shared" si="108"/>
        <v>0.40405964340566441</v>
      </c>
      <c r="F404" s="1">
        <f t="shared" si="109"/>
        <v>0.79810888394513546</v>
      </c>
      <c r="G404" s="1">
        <f t="shared" si="110"/>
        <v>9.0667226388839897</v>
      </c>
      <c r="H404" s="1">
        <f t="shared" si="111"/>
        <v>12</v>
      </c>
    </row>
    <row r="405" spans="2:8">
      <c r="B405" s="1">
        <v>207.5</v>
      </c>
      <c r="C405" s="1">
        <f t="shared" si="106"/>
        <v>1303760.9512397642</v>
      </c>
      <c r="D405" s="1">
        <f t="shared" si="107"/>
        <v>1.1863304046149625</v>
      </c>
      <c r="E405" s="1">
        <f t="shared" si="108"/>
        <v>0.40570615608233745</v>
      </c>
      <c r="F405" s="1">
        <f t="shared" si="109"/>
        <v>0.79758478914166386</v>
      </c>
      <c r="G405" s="1">
        <f t="shared" si="110"/>
        <v>9.0603747843448978</v>
      </c>
      <c r="H405" s="1">
        <f t="shared" si="111"/>
        <v>12</v>
      </c>
    </row>
    <row r="406" spans="2:8">
      <c r="B406" s="1">
        <v>208</v>
      </c>
      <c r="C406" s="1">
        <f t="shared" si="106"/>
        <v>1306902.543893354</v>
      </c>
      <c r="D406" s="1">
        <f t="shared" si="107"/>
        <v>1.1866361405256791</v>
      </c>
      <c r="E406" s="1">
        <f t="shared" si="108"/>
        <v>0.40735105886870721</v>
      </c>
      <c r="F406" s="1">
        <f t="shared" si="109"/>
        <v>0.79706196957990916</v>
      </c>
      <c r="G406" s="1">
        <f t="shared" si="110"/>
        <v>9.0540423755779607</v>
      </c>
      <c r="H406" s="1">
        <f t="shared" si="111"/>
        <v>12</v>
      </c>
    </row>
    <row r="407" spans="2:8">
      <c r="B407" s="1">
        <v>208.5</v>
      </c>
      <c r="C407" s="1">
        <f t="shared" si="106"/>
        <v>1310044.1365469438</v>
      </c>
      <c r="D407" s="1">
        <f t="shared" si="107"/>
        <v>1.1869396795358644</v>
      </c>
      <c r="E407" s="1">
        <f t="shared" si="108"/>
        <v>0.40899436334671857</v>
      </c>
      <c r="F407" s="1">
        <f t="shared" si="109"/>
        <v>0.79654041034689893</v>
      </c>
      <c r="G407" s="1">
        <f t="shared" si="110"/>
        <v>9.0477252319567327</v>
      </c>
      <c r="H407" s="1">
        <f t="shared" si="111"/>
        <v>12</v>
      </c>
    </row>
    <row r="408" spans="2:8">
      <c r="B408" s="1">
        <v>209</v>
      </c>
      <c r="C408" s="1">
        <f t="shared" si="106"/>
        <v>1313185.7292005336</v>
      </c>
      <c r="D408" s="1">
        <f t="shared" si="107"/>
        <v>1.1872410426433229</v>
      </c>
      <c r="E408" s="1">
        <f t="shared" si="108"/>
        <v>0.41063608098748416</v>
      </c>
      <c r="F408" s="1">
        <f t="shared" si="109"/>
        <v>0.79602009674664165</v>
      </c>
      <c r="G408" s="1">
        <f t="shared" si="110"/>
        <v>9.0414231754828549</v>
      </c>
      <c r="H408" s="1">
        <f t="shared" si="111"/>
        <v>12</v>
      </c>
    </row>
    <row r="409" spans="2:8">
      <c r="B409" s="1">
        <v>209.5</v>
      </c>
      <c r="C409" s="1">
        <f t="shared" si="106"/>
        <v>1316327.3218541234</v>
      </c>
      <c r="D409" s="1">
        <f t="shared" si="107"/>
        <v>1.1875402505955874</v>
      </c>
      <c r="E409" s="1">
        <f t="shared" si="108"/>
        <v>0.41227622315260704</v>
      </c>
      <c r="F409" s="1">
        <f t="shared" si="109"/>
        <v>0.79550101429665443</v>
      </c>
      <c r="G409" s="1">
        <f t="shared" si="110"/>
        <v>9.0351360307439865</v>
      </c>
      <c r="H409" s="1">
        <f t="shared" si="111"/>
        <v>12</v>
      </c>
    </row>
    <row r="410" spans="2:8">
      <c r="B410" s="1">
        <v>210</v>
      </c>
      <c r="C410" s="1">
        <f t="shared" si="106"/>
        <v>1319468.9145077132</v>
      </c>
      <c r="D410" s="1">
        <f t="shared" si="107"/>
        <v>1.1878373238934916</v>
      </c>
      <c r="E410" s="1">
        <f t="shared" si="108"/>
        <v>0.41391480109548479</v>
      </c>
      <c r="F410" s="1">
        <f t="shared" si="109"/>
        <v>0.79498314872455467</v>
      </c>
      <c r="G410" s="1">
        <f t="shared" si="110"/>
        <v>9.0288636248725354</v>
      </c>
      <c r="H410" s="1">
        <f t="shared" si="111"/>
        <v>12</v>
      </c>
    </row>
    <row r="411" spans="2:8">
      <c r="B411" s="1">
        <v>210.5</v>
      </c>
      <c r="C411" s="1">
        <f t="shared" si="106"/>
        <v>1322610.507161303</v>
      </c>
      <c r="D411" s="1">
        <f t="shared" si="107"/>
        <v>1.1881322827946803</v>
      </c>
      <c r="E411" s="1">
        <f t="shared" si="108"/>
        <v>0.41555182596259427</v>
      </c>
      <c r="F411" s="1">
        <f t="shared" si="109"/>
        <v>0.79446648596471348</v>
      </c>
      <c r="G411" s="1">
        <f t="shared" si="110"/>
        <v>9.0226057875051104</v>
      </c>
      <c r="H411" s="1">
        <f t="shared" si="111"/>
        <v>12</v>
      </c>
    </row>
    <row r="412" spans="2:8">
      <c r="B412" s="1">
        <v>211</v>
      </c>
      <c r="C412" s="1">
        <f t="shared" si="106"/>
        <v>1325752.0998148927</v>
      </c>
      <c r="D412" s="1">
        <f t="shared" si="107"/>
        <v>1.1884251473170635</v>
      </c>
      <c r="E412" s="1">
        <f t="shared" si="108"/>
        <v>0.41718730879475824</v>
      </c>
      <c r="F412" s="1">
        <f t="shared" si="109"/>
        <v>0.79395101215497155</v>
      </c>
      <c r="G412" s="1">
        <f t="shared" si="110"/>
        <v>9.0163623507427584</v>
      </c>
      <c r="H412" s="1">
        <f t="shared" si="111"/>
        <v>12</v>
      </c>
    </row>
    <row r="413" spans="2:8">
      <c r="B413" s="1">
        <v>211.5</v>
      </c>
      <c r="C413" s="1">
        <f t="shared" si="106"/>
        <v>1328893.6924684823</v>
      </c>
      <c r="D413" s="1">
        <f t="shared" si="107"/>
        <v>1.1887159372422129</v>
      </c>
      <c r="E413" s="1">
        <f t="shared" si="108"/>
        <v>0.4188212605283948</v>
      </c>
      <c r="F413" s="1">
        <f t="shared" si="109"/>
        <v>0.79343671363341384</v>
      </c>
      <c r="G413" s="1">
        <f t="shared" si="110"/>
        <v>9.0101331491118817</v>
      </c>
      <c r="H413" s="1">
        <f t="shared" si="111"/>
        <v>12</v>
      </c>
    </row>
    <row r="414" spans="2:8">
      <c r="B414" s="1">
        <v>212</v>
      </c>
      <c r="C414" s="1">
        <f t="shared" si="106"/>
        <v>1332035.2851220723</v>
      </c>
      <c r="D414" s="1">
        <f t="shared" si="107"/>
        <v>1.1890046721187029</v>
      </c>
      <c r="E414" s="1">
        <f t="shared" si="108"/>
        <v>0.42045369199674859</v>
      </c>
      <c r="F414" s="1">
        <f t="shared" si="109"/>
        <v>0.79292357693520321</v>
      </c>
      <c r="G414" s="1">
        <f t="shared" si="110"/>
        <v>9.0039180195259103</v>
      </c>
      <c r="H414" s="1">
        <f t="shared" si="111"/>
        <v>12</v>
      </c>
    </row>
    <row r="415" spans="2:8">
      <c r="B415" s="1">
        <v>212.5</v>
      </c>
      <c r="C415" s="1">
        <f t="shared" si="106"/>
        <v>1335176.8777756619</v>
      </c>
      <c r="D415" s="1">
        <f t="shared" si="107"/>
        <v>1.1892913712653947</v>
      </c>
      <c r="E415" s="1">
        <f t="shared" si="108"/>
        <v>0.42208461393110352</v>
      </c>
      <c r="F415" s="1">
        <f t="shared" si="109"/>
        <v>0.79241158878947238</v>
      </c>
      <c r="G415" s="1">
        <f t="shared" si="110"/>
        <v>8.9977168012476341</v>
      </c>
      <c r="H415" s="1">
        <f t="shared" si="111"/>
        <v>12</v>
      </c>
    </row>
    <row r="416" spans="2:8">
      <c r="B416" s="1">
        <v>213</v>
      </c>
      <c r="C416" s="1">
        <f t="shared" si="106"/>
        <v>1338318.4704292519</v>
      </c>
      <c r="D416" s="1">
        <f t="shared" si="107"/>
        <v>1.1895760537746696</v>
      </c>
      <c r="E416" s="1">
        <f t="shared" si="108"/>
        <v>0.42371403696198101</v>
      </c>
      <c r="F416" s="1">
        <f t="shared" si="109"/>
        <v>0.79190073611627088</v>
      </c>
      <c r="G416" s="1">
        <f t="shared" si="110"/>
        <v>8.991529335852233</v>
      </c>
      <c r="H416" s="1">
        <f t="shared" si="111"/>
        <v>12</v>
      </c>
    </row>
    <row r="417" spans="2:8">
      <c r="B417" s="1">
        <v>213.5</v>
      </c>
      <c r="C417" s="1">
        <f t="shared" si="106"/>
        <v>1341460.0630828417</v>
      </c>
      <c r="D417" s="1">
        <f t="shared" si="107"/>
        <v>1.1898587385156061</v>
      </c>
      <c r="E417" s="1">
        <f t="shared" si="108"/>
        <v>0.42534197162031878</v>
      </c>
      <c r="F417" s="1">
        <f t="shared" si="109"/>
        <v>0.79139100602356827</v>
      </c>
      <c r="G417" s="1">
        <f t="shared" si="110"/>
        <v>8.9853554671909901</v>
      </c>
      <c r="H417" s="1">
        <f t="shared" si="111"/>
        <v>12</v>
      </c>
    </row>
    <row r="418" spans="2:8">
      <c r="B418" s="1">
        <v>214</v>
      </c>
      <c r="C418" s="1">
        <f t="shared" si="106"/>
        <v>1344601.6557364315</v>
      </c>
      <c r="D418" s="1">
        <f t="shared" si="107"/>
        <v>1.1901394441371076</v>
      </c>
      <c r="E418" s="1">
        <f t="shared" si="108"/>
        <v>0.42696842833863463</v>
      </c>
      <c r="F418" s="1">
        <f t="shared" si="109"/>
        <v>0.79088238580430958</v>
      </c>
      <c r="G418" s="1">
        <f t="shared" si="110"/>
        <v>8.9791950413556094</v>
      </c>
      <c r="H418" s="1">
        <f t="shared" si="111"/>
        <v>12</v>
      </c>
    </row>
    <row r="419" spans="2:8">
      <c r="B419" s="1">
        <v>214.5</v>
      </c>
      <c r="C419" s="1">
        <f t="shared" ref="C419" si="112">2*PI()*B419*1000</f>
        <v>1347743.2483900213</v>
      </c>
      <c r="D419" s="1">
        <f t="shared" ref="D419" si="113">1+$E$15/$E$14*(1-$C$20^2/C419^2)</f>
        <v>1.1904181890709784</v>
      </c>
      <c r="E419" s="1">
        <f t="shared" ref="E419" si="114">$C$21*(C419/$C$20-$C$20/C419)</f>
        <v>0.42859341745217322</v>
      </c>
      <c r="F419" s="1">
        <f t="shared" ref="F419" si="115">(D419^2+E419^2)^0.5/(D419^2+E419^2)</f>
        <v>0.79037486293352599</v>
      </c>
      <c r="G419" s="1">
        <f t="shared" ref="G419" si="116">F419*$C$23/$C$13-$C$3</f>
        <v>8.9730479066432327</v>
      </c>
      <c r="H419" s="1">
        <f t="shared" ref="H419" si="117">$C$2</f>
        <v>12</v>
      </c>
    </row>
    <row r="420" spans="2:8">
      <c r="B420" s="1">
        <v>215</v>
      </c>
      <c r="C420" s="1">
        <f t="shared" ref="C420:C451" si="118">2*PI()*B420*1000</f>
        <v>1350884.8410436111</v>
      </c>
      <c r="D420" s="1">
        <f t="shared" ref="D420:D451" si="119">1+$E$15/$E$14*(1-$C$20^2/C420^2)</f>
        <v>1.1906949915349483</v>
      </c>
      <c r="E420" s="1">
        <f t="shared" ref="E420:E451" si="120">$C$21*(C420/$C$20-$C$20/C420)</f>
        <v>0.430216949200038</v>
      </c>
      <c r="F420" s="1">
        <f t="shared" ref="F420:F451" si="121">(D420^2+E420^2)^0.5/(D420^2+E420^2)</f>
        <v>0.78986842506549504</v>
      </c>
      <c r="G420" s="1">
        <f t="shared" ref="G420:G451" si="122">F420*$C$23/$C$13-$C$3</f>
        <v>8.9669139135220401</v>
      </c>
      <c r="H420" s="1">
        <f t="shared" ref="H420:H451" si="123">$C$2</f>
        <v>12</v>
      </c>
    </row>
    <row r="421" spans="2:8">
      <c r="B421" s="1">
        <v>215.5</v>
      </c>
      <c r="C421" s="1">
        <f t="shared" si="118"/>
        <v>1354026.4336972008</v>
      </c>
      <c r="D421" s="1">
        <f t="shared" si="119"/>
        <v>1.1909698695356503</v>
      </c>
      <c r="E421" s="1">
        <f t="shared" si="120"/>
        <v>0.43183903372630533</v>
      </c>
      <c r="F421" s="1">
        <f t="shared" si="121"/>
        <v>0.78936306003095313</v>
      </c>
      <c r="G421" s="1">
        <f t="shared" si="122"/>
        <v>8.9607929145974836</v>
      </c>
      <c r="H421" s="1">
        <f t="shared" si="123"/>
        <v>12</v>
      </c>
    </row>
    <row r="422" spans="2:8">
      <c r="B422" s="1">
        <v>216</v>
      </c>
      <c r="C422" s="1">
        <f t="shared" si="118"/>
        <v>1357168.0263507906</v>
      </c>
      <c r="D422" s="1">
        <f t="shared" si="119"/>
        <v>1.1912428408715487</v>
      </c>
      <c r="E422" s="1">
        <f t="shared" si="120"/>
        <v>0.43345968108112531</v>
      </c>
      <c r="F422" s="1">
        <f t="shared" si="121"/>
        <v>0.78885875583435616</v>
      </c>
      <c r="G422" s="1">
        <f t="shared" si="122"/>
        <v>8.9546847645791168</v>
      </c>
      <c r="H422" s="1">
        <f t="shared" si="123"/>
        <v>12</v>
      </c>
    </row>
    <row r="423" spans="2:8">
      <c r="B423" s="1">
        <v>216.5</v>
      </c>
      <c r="C423" s="1">
        <f t="shared" si="118"/>
        <v>1360309.6190043804</v>
      </c>
      <c r="D423" s="1">
        <f t="shared" si="119"/>
        <v>1.1915139231358209</v>
      </c>
      <c r="E423" s="1">
        <f t="shared" si="120"/>
        <v>0.43507890122180598</v>
      </c>
      <c r="F423" s="1">
        <f t="shared" si="121"/>
        <v>0.78835550065118964</v>
      </c>
      <c r="G423" s="1">
        <f t="shared" si="122"/>
        <v>8.9485893202480078</v>
      </c>
      <c r="H423" s="1">
        <f t="shared" si="123"/>
        <v>12</v>
      </c>
    </row>
    <row r="424" spans="2:8">
      <c r="B424" s="1">
        <v>217</v>
      </c>
      <c r="C424" s="1">
        <f t="shared" si="118"/>
        <v>1363451.2116579702</v>
      </c>
      <c r="D424" s="1">
        <f t="shared" si="119"/>
        <v>1.1917831337191909</v>
      </c>
      <c r="E424" s="1">
        <f t="shared" si="120"/>
        <v>0.43669670401388266</v>
      </c>
      <c r="F424" s="1">
        <f t="shared" si="121"/>
        <v>0.78785328282532718</v>
      </c>
      <c r="G424" s="1">
        <f t="shared" si="122"/>
        <v>8.9425064404247472</v>
      </c>
      <c r="H424" s="1">
        <f t="shared" si="123"/>
        <v>12</v>
      </c>
    </row>
    <row r="425" spans="2:8">
      <c r="B425" s="1">
        <v>217.5</v>
      </c>
      <c r="C425" s="1">
        <f t="shared" si="118"/>
        <v>1366592.80431156</v>
      </c>
      <c r="D425" s="1">
        <f t="shared" si="119"/>
        <v>1.19205048981272</v>
      </c>
      <c r="E425" s="1">
        <f t="shared" si="120"/>
        <v>0.43831309923217343</v>
      </c>
      <c r="F425" s="1">
        <f t="shared" si="121"/>
        <v>0.78735209086643365</v>
      </c>
      <c r="G425" s="1">
        <f t="shared" si="122"/>
        <v>8.9364359859379938</v>
      </c>
      <c r="H425" s="1">
        <f t="shared" si="123"/>
        <v>12</v>
      </c>
    </row>
    <row r="426" spans="2:8">
      <c r="B426" s="1">
        <v>218</v>
      </c>
      <c r="C426" s="1">
        <f t="shared" si="118"/>
        <v>1369734.3969651498</v>
      </c>
      <c r="D426" s="1">
        <f t="shared" si="119"/>
        <v>1.1923160084105502</v>
      </c>
      <c r="E426" s="1">
        <f t="shared" si="120"/>
        <v>0.43992809656181892</v>
      </c>
      <c r="F426" s="1">
        <f t="shared" si="121"/>
        <v>0.78685191344741612</v>
      </c>
      <c r="G426" s="1">
        <f t="shared" si="122"/>
        <v>8.9303778195936019</v>
      </c>
      <c r="H426" s="1">
        <f t="shared" si="123"/>
        <v>12</v>
      </c>
    </row>
    <row r="427" spans="2:8">
      <c r="B427" s="1">
        <v>218.5</v>
      </c>
      <c r="C427" s="1">
        <f t="shared" si="118"/>
        <v>1372875.9896187396</v>
      </c>
      <c r="D427" s="1">
        <f t="shared" si="119"/>
        <v>1.1925797063126053</v>
      </c>
      <c r="E427" s="1">
        <f t="shared" si="120"/>
        <v>0.44154170559930894</v>
      </c>
      <c r="F427" s="1">
        <f t="shared" si="121"/>
        <v>0.78635273940191752</v>
      </c>
      <c r="G427" s="1">
        <f t="shared" si="122"/>
        <v>8.9243318061442682</v>
      </c>
      <c r="H427" s="1">
        <f t="shared" si="123"/>
        <v>12</v>
      </c>
    </row>
    <row r="428" spans="2:8">
      <c r="B428" s="1">
        <v>219</v>
      </c>
      <c r="C428" s="1">
        <f t="shared" si="118"/>
        <v>1376017.5822723296</v>
      </c>
      <c r="D428" s="1">
        <f t="shared" si="119"/>
        <v>1.1928416001272488</v>
      </c>
      <c r="E428" s="1">
        <f t="shared" si="120"/>
        <v>0.44315393585349366</v>
      </c>
      <c r="F428" s="1">
        <f t="shared" si="121"/>
        <v>0.78585455772185664</v>
      </c>
      <c r="G428" s="1">
        <f t="shared" si="122"/>
        <v>8.9182978122597287</v>
      </c>
      <c r="H428" s="1">
        <f t="shared" si="123"/>
        <v>12</v>
      </c>
    </row>
    <row r="429" spans="2:8">
      <c r="B429" s="1">
        <v>219.5</v>
      </c>
      <c r="C429" s="1">
        <f t="shared" si="118"/>
        <v>1379159.1749259192</v>
      </c>
      <c r="D429" s="1">
        <f t="shared" si="119"/>
        <v>1.1931017062738982</v>
      </c>
      <c r="E429" s="1">
        <f t="shared" si="120"/>
        <v>0.44476479674658237</v>
      </c>
      <c r="F429" s="1">
        <f t="shared" si="121"/>
        <v>0.78535735755500813</v>
      </c>
      <c r="G429" s="1">
        <f t="shared" si="122"/>
        <v>8.9122757064974518</v>
      </c>
      <c r="H429" s="1">
        <f t="shared" si="123"/>
        <v>12</v>
      </c>
    </row>
    <row r="430" spans="2:8">
      <c r="B430" s="1">
        <v>220</v>
      </c>
      <c r="C430" s="1">
        <f t="shared" si="118"/>
        <v>1382300.7675795089</v>
      </c>
      <c r="D430" s="1">
        <f t="shared" si="119"/>
        <v>1.1933600409855989</v>
      </c>
      <c r="E430" s="1">
        <f t="shared" si="120"/>
        <v>0.4463742976151282</v>
      </c>
      <c r="F430" s="1">
        <f t="shared" si="121"/>
        <v>0.78486112820262754</v>
      </c>
      <c r="G430" s="1">
        <f t="shared" si="122"/>
        <v>8.9062653592738688</v>
      </c>
      <c r="H430" s="1">
        <f t="shared" si="123"/>
        <v>12</v>
      </c>
    </row>
    <row r="431" spans="2:8">
      <c r="B431" s="1">
        <v>220.5</v>
      </c>
      <c r="C431" s="1">
        <f t="shared" si="118"/>
        <v>1385442.3602330987</v>
      </c>
      <c r="D431" s="1">
        <f t="shared" si="119"/>
        <v>1.193616620311557</v>
      </c>
      <c r="E431" s="1">
        <f t="shared" si="120"/>
        <v>0.44798244771099865</v>
      </c>
      <c r="F431" s="1">
        <f t="shared" si="121"/>
        <v>0.7843658591171162</v>
      </c>
      <c r="G431" s="1">
        <f t="shared" si="122"/>
        <v>8.9002666428360975</v>
      </c>
      <c r="H431" s="1">
        <f t="shared" si="123"/>
        <v>12</v>
      </c>
    </row>
    <row r="432" spans="2:8">
      <c r="B432" s="1">
        <v>221</v>
      </c>
      <c r="C432" s="1">
        <f t="shared" si="118"/>
        <v>1388583.9528866885</v>
      </c>
      <c r="D432" s="1">
        <f t="shared" si="119"/>
        <v>1.1938714601196327</v>
      </c>
      <c r="E432" s="1">
        <f t="shared" si="120"/>
        <v>0.44958925620233414</v>
      </c>
      <c r="F432" s="1">
        <f t="shared" si="121"/>
        <v>0.78387153989972524</v>
      </c>
      <c r="G432" s="1">
        <f t="shared" si="122"/>
        <v>8.894279431234132</v>
      </c>
      <c r="H432" s="1">
        <f t="shared" si="123"/>
        <v>12</v>
      </c>
    </row>
    <row r="433" spans="2:8">
      <c r="B433" s="1">
        <v>221.5</v>
      </c>
      <c r="C433" s="1">
        <f t="shared" si="118"/>
        <v>1391725.5455402783</v>
      </c>
      <c r="D433" s="1">
        <f t="shared" si="119"/>
        <v>1.1941245760987926</v>
      </c>
      <c r="E433" s="1">
        <f t="shared" si="120"/>
        <v>0.45119473217449257</v>
      </c>
      <c r="F433" s="1">
        <f t="shared" si="121"/>
        <v>0.78337816029830309</v>
      </c>
      <c r="G433" s="1">
        <f t="shared" si="122"/>
        <v>8.8883036002935523</v>
      </c>
      <c r="H433" s="1">
        <f t="shared" si="123"/>
        <v>12</v>
      </c>
    </row>
    <row r="434" spans="2:8">
      <c r="B434" s="1">
        <v>222</v>
      </c>
      <c r="C434" s="1">
        <f t="shared" si="118"/>
        <v>1394867.1381938681</v>
      </c>
      <c r="D434" s="1">
        <f t="shared" si="119"/>
        <v>1.1943759837615247</v>
      </c>
      <c r="E434" s="1">
        <f t="shared" si="120"/>
        <v>0.45279888463098211</v>
      </c>
      <c r="F434" s="1">
        <f t="shared" si="121"/>
        <v>0.78288571020507747</v>
      </c>
      <c r="G434" s="1">
        <f t="shared" si="122"/>
        <v>8.8823390275886673</v>
      </c>
      <c r="H434" s="1">
        <f t="shared" si="123"/>
        <v>12</v>
      </c>
    </row>
    <row r="435" spans="2:8">
      <c r="B435" s="1">
        <v>222.5</v>
      </c>
      <c r="C435" s="1">
        <f t="shared" si="118"/>
        <v>1398008.7308474579</v>
      </c>
      <c r="D435" s="1">
        <f t="shared" si="119"/>
        <v>1.194625698446216</v>
      </c>
      <c r="E435" s="1">
        <f t="shared" si="120"/>
        <v>0.45440172249438027</v>
      </c>
      <c r="F435" s="1">
        <f t="shared" si="121"/>
        <v>0.78239417965447799</v>
      </c>
      <c r="G435" s="1">
        <f t="shared" si="122"/>
        <v>8.8763855924161437</v>
      </c>
      <c r="H435" s="1">
        <f t="shared" si="123"/>
        <v>12</v>
      </c>
    </row>
    <row r="436" spans="2:8">
      <c r="B436" s="1">
        <v>223</v>
      </c>
      <c r="C436" s="1">
        <f t="shared" si="118"/>
        <v>1401150.3235010477</v>
      </c>
      <c r="D436" s="1">
        <f t="shared" si="119"/>
        <v>1.1948737353194914</v>
      </c>
      <c r="E436" s="1">
        <f t="shared" si="120"/>
        <v>0.45600325460724112</v>
      </c>
      <c r="F436" s="1">
        <f t="shared" si="121"/>
        <v>0.78190355882099594</v>
      </c>
      <c r="G436" s="1">
        <f t="shared" si="122"/>
        <v>8.8704431757690756</v>
      </c>
      <c r="H436" s="1">
        <f t="shared" si="123"/>
        <v>12</v>
      </c>
    </row>
    <row r="437" spans="2:8">
      <c r="B437" s="1">
        <v>223.5</v>
      </c>
      <c r="C437" s="1">
        <f t="shared" si="118"/>
        <v>1404291.9161546375</v>
      </c>
      <c r="D437" s="1">
        <f t="shared" si="119"/>
        <v>1.1951201093785162</v>
      </c>
      <c r="E437" s="1">
        <f t="shared" si="120"/>
        <v>0.45760348973299153</v>
      </c>
      <c r="F437" s="1">
        <f t="shared" si="121"/>
        <v>0.78141383801708042</v>
      </c>
      <c r="G437" s="1">
        <f t="shared" si="122"/>
        <v>8.8645116603115088</v>
      </c>
      <c r="H437" s="1">
        <f t="shared" si="123"/>
        <v>12</v>
      </c>
    </row>
    <row r="438" spans="2:8">
      <c r="B438" s="1">
        <v>224</v>
      </c>
      <c r="C438" s="1">
        <f t="shared" si="118"/>
        <v>1407433.5088082273</v>
      </c>
      <c r="D438" s="1">
        <f t="shared" si="119"/>
        <v>1.1953648354532642</v>
      </c>
      <c r="E438" s="1">
        <f t="shared" si="120"/>
        <v>0.45920243655681275</v>
      </c>
      <c r="F438" s="1">
        <f t="shared" si="121"/>
        <v>0.78092500769106965</v>
      </c>
      <c r="G438" s="1">
        <f t="shared" si="122"/>
        <v>8.8585909303533796</v>
      </c>
      <c r="H438" s="1">
        <f t="shared" si="123"/>
        <v>12</v>
      </c>
    </row>
    <row r="439" spans="2:8">
      <c r="B439" s="1">
        <v>224.5</v>
      </c>
      <c r="C439" s="1">
        <f t="shared" si="118"/>
        <v>1410575.1014618173</v>
      </c>
      <c r="D439" s="1">
        <f t="shared" si="119"/>
        <v>1.1956079282087486</v>
      </c>
      <c r="E439" s="1">
        <f t="shared" si="120"/>
        <v>0.4608001036865132</v>
      </c>
      <c r="F439" s="1">
        <f t="shared" si="121"/>
        <v>0.78043705842515776</v>
      </c>
      <c r="G439" s="1">
        <f t="shared" si="122"/>
        <v>8.8526808718259016</v>
      </c>
      <c r="H439" s="1">
        <f t="shared" si="123"/>
        <v>12</v>
      </c>
    </row>
    <row r="440" spans="2:8">
      <c r="B440" s="1">
        <v>225</v>
      </c>
      <c r="C440" s="1">
        <f t="shared" si="118"/>
        <v>1413716.6941154068</v>
      </c>
      <c r="D440" s="1">
        <f t="shared" si="119"/>
        <v>1.1958494021472195</v>
      </c>
      <c r="E440" s="1">
        <f t="shared" si="120"/>
        <v>0.46239649965338631</v>
      </c>
      <c r="F440" s="1">
        <f t="shared" si="121"/>
        <v>0.77994998093339785</v>
      </c>
      <c r="G440" s="1">
        <f t="shared" si="122"/>
        <v>8.8467813722573556</v>
      </c>
      <c r="H440" s="1">
        <f t="shared" si="123"/>
        <v>12</v>
      </c>
    </row>
    <row r="441" spans="2:8">
      <c r="B441" s="1">
        <v>225.5</v>
      </c>
      <c r="C441" s="1">
        <f t="shared" si="118"/>
        <v>1416858.2867689969</v>
      </c>
      <c r="D441" s="1">
        <f t="shared" si="119"/>
        <v>1.196089271610326</v>
      </c>
      <c r="E441" s="1">
        <f t="shared" si="120"/>
        <v>0.46399163291306122</v>
      </c>
      <c r="F441" s="1">
        <f t="shared" si="121"/>
        <v>0.77946376605973555</v>
      </c>
      <c r="G441" s="1">
        <f t="shared" si="122"/>
        <v>8.8408923207492958</v>
      </c>
      <c r="H441" s="1">
        <f t="shared" si="123"/>
        <v>12</v>
      </c>
    </row>
    <row r="442" spans="2:8">
      <c r="B442" s="1">
        <v>226</v>
      </c>
      <c r="C442" s="1">
        <f t="shared" si="118"/>
        <v>1419999.8794225864</v>
      </c>
      <c r="D442" s="1">
        <f t="shared" si="119"/>
        <v>1.1963275507812472</v>
      </c>
      <c r="E442" s="1">
        <f t="shared" si="120"/>
        <v>0.46558551184633756</v>
      </c>
      <c r="F442" s="1">
        <f t="shared" si="121"/>
        <v>0.77897840477607905</v>
      </c>
      <c r="G442" s="1">
        <f t="shared" si="122"/>
        <v>8.835013607953158</v>
      </c>
      <c r="H442" s="1">
        <f t="shared" si="123"/>
        <v>12</v>
      </c>
    </row>
    <row r="443" spans="2:8">
      <c r="B443" s="1">
        <v>226.5</v>
      </c>
      <c r="C443" s="1">
        <f t="shared" si="118"/>
        <v>1423141.4720761764</v>
      </c>
      <c r="D443" s="1">
        <f t="shared" si="119"/>
        <v>1.1965642536867873</v>
      </c>
      <c r="E443" s="1">
        <f t="shared" si="120"/>
        <v>0.46717814476001301</v>
      </c>
      <c r="F443" s="1">
        <f t="shared" si="121"/>
        <v>0.77849388818039889</v>
      </c>
      <c r="G443" s="1">
        <f t="shared" si="122"/>
        <v>8.8291451260472495</v>
      </c>
      <c r="H443" s="1">
        <f t="shared" si="123"/>
        <v>12</v>
      </c>
    </row>
    <row r="444" spans="2:8">
      <c r="B444" s="1">
        <v>227</v>
      </c>
      <c r="C444" s="1">
        <f t="shared" si="118"/>
        <v>1426283.064729766</v>
      </c>
      <c r="D444" s="1">
        <f t="shared" si="119"/>
        <v>1.1967993941994408</v>
      </c>
      <c r="E444" s="1">
        <f t="shared" si="120"/>
        <v>0.46876953988769698</v>
      </c>
      <c r="F444" s="1">
        <f t="shared" si="121"/>
        <v>0.77801020749486249</v>
      </c>
      <c r="G444" s="1">
        <f t="shared" si="122"/>
        <v>8.8232867687141567</v>
      </c>
      <c r="H444" s="1">
        <f t="shared" si="123"/>
        <v>12</v>
      </c>
    </row>
    <row r="445" spans="2:8">
      <c r="B445" s="1">
        <v>227.5</v>
      </c>
      <c r="C445" s="1">
        <f t="shared" si="118"/>
        <v>1429424.657383356</v>
      </c>
      <c r="D445" s="1">
        <f t="shared" si="119"/>
        <v>1.1970329860394249</v>
      </c>
      <c r="E445" s="1">
        <f t="shared" si="120"/>
        <v>0.47035970539061606</v>
      </c>
      <c r="F445" s="1">
        <f t="shared" si="121"/>
        <v>0.77752735406399687</v>
      </c>
      <c r="G445" s="1">
        <f t="shared" si="122"/>
        <v>8.8174384311184912</v>
      </c>
      <c r="H445" s="1">
        <f t="shared" si="123"/>
        <v>12</v>
      </c>
    </row>
    <row r="446" spans="2:8">
      <c r="B446" s="1">
        <v>228</v>
      </c>
      <c r="C446" s="1">
        <f t="shared" si="118"/>
        <v>1432566.2500369456</v>
      </c>
      <c r="D446" s="1">
        <f t="shared" si="119"/>
        <v>1.1972650427766809</v>
      </c>
      <c r="E446" s="1">
        <f t="shared" si="120"/>
        <v>0.47194864935840652</v>
      </c>
      <c r="F446" s="1">
        <f t="shared" si="121"/>
        <v>0.77704531935288412</v>
      </c>
      <c r="G446" s="1">
        <f t="shared" si="122"/>
        <v>8.8116000098850265</v>
      </c>
      <c r="H446" s="1">
        <f t="shared" si="123"/>
        <v>12</v>
      </c>
    </row>
    <row r="447" spans="2:8">
      <c r="B447" s="1">
        <v>228.5</v>
      </c>
      <c r="C447" s="1">
        <f t="shared" si="118"/>
        <v>1435707.8426905354</v>
      </c>
      <c r="D447" s="1">
        <f t="shared" si="119"/>
        <v>1.1974955778328453</v>
      </c>
      <c r="E447" s="1">
        <f t="shared" si="120"/>
        <v>0.47353637980989888</v>
      </c>
      <c r="F447" s="1">
        <f t="shared" si="121"/>
        <v>0.77656409494538647</v>
      </c>
      <c r="G447" s="1">
        <f t="shared" si="122"/>
        <v>8.8057714030772107</v>
      </c>
      <c r="H447" s="1">
        <f t="shared" si="123"/>
        <v>12</v>
      </c>
    </row>
    <row r="448" spans="2:8">
      <c r="B448" s="1">
        <v>229</v>
      </c>
      <c r="C448" s="1">
        <f t="shared" si="118"/>
        <v>1438849.4353441251</v>
      </c>
      <c r="D448" s="1">
        <f t="shared" si="119"/>
        <v>1.1977246044831902</v>
      </c>
      <c r="E448" s="1">
        <f t="shared" si="120"/>
        <v>0.47512290469388957</v>
      </c>
      <c r="F448" s="1">
        <f t="shared" si="121"/>
        <v>0.77608367254240129</v>
      </c>
      <c r="G448" s="1">
        <f t="shared" si="122"/>
        <v>8.7999525101760216</v>
      </c>
      <c r="H448" s="1">
        <f t="shared" si="123"/>
        <v>12</v>
      </c>
    </row>
    <row r="449" spans="2:8">
      <c r="B449" s="1">
        <v>229.5</v>
      </c>
      <c r="C449" s="1">
        <f t="shared" si="118"/>
        <v>1441991.0279977149</v>
      </c>
      <c r="D449" s="1">
        <f t="shared" si="119"/>
        <v>1.1979521358585346</v>
      </c>
      <c r="E449" s="1">
        <f t="shared" si="120"/>
        <v>0.47670823188990502</v>
      </c>
      <c r="F449" s="1">
        <f t="shared" si="121"/>
        <v>0.77560404396014326</v>
      </c>
      <c r="G449" s="1">
        <f t="shared" si="122"/>
        <v>8.7941432320591684</v>
      </c>
      <c r="H449" s="1">
        <f t="shared" si="123"/>
        <v>12</v>
      </c>
    </row>
    <row r="450" spans="2:8">
      <c r="B450" s="1">
        <v>230</v>
      </c>
      <c r="C450" s="1">
        <f t="shared" si="118"/>
        <v>1445132.620651305</v>
      </c>
      <c r="D450" s="1">
        <f t="shared" si="119"/>
        <v>1.1981781849471262</v>
      </c>
      <c r="E450" s="1">
        <f t="shared" si="120"/>
        <v>0.47829236920895357</v>
      </c>
      <c r="F450" s="1">
        <f t="shared" si="121"/>
        <v>0.77512520112845784</v>
      </c>
      <c r="G450" s="1">
        <f t="shared" si="122"/>
        <v>8.7883434709806547</v>
      </c>
      <c r="H450" s="1">
        <f t="shared" si="123"/>
        <v>12</v>
      </c>
    </row>
    <row r="451" spans="2:8">
      <c r="B451" s="1">
        <v>230.5</v>
      </c>
      <c r="C451" s="1">
        <f t="shared" si="118"/>
        <v>1448274.2133048945</v>
      </c>
      <c r="D451" s="1">
        <f t="shared" si="119"/>
        <v>1.1984027645964961</v>
      </c>
      <c r="E451" s="1">
        <f t="shared" si="120"/>
        <v>0.47987532439426911</v>
      </c>
      <c r="F451" s="1">
        <f t="shared" si="121"/>
        <v>0.77464713608915936</v>
      </c>
      <c r="G451" s="1">
        <f t="shared" si="122"/>
        <v>8.7825531305506601</v>
      </c>
      <c r="H451" s="1">
        <f t="shared" si="123"/>
        <v>12</v>
      </c>
    </row>
    <row r="452" spans="2:8">
      <c r="B452" s="1">
        <v>231</v>
      </c>
      <c r="C452" s="1">
        <f t="shared" ref="C452:C482" si="124">2*PI()*B452*1000</f>
        <v>1451415.8059584845</v>
      </c>
      <c r="D452" s="1">
        <f t="shared" ref="D452:D482" si="125">1+$E$15/$E$14*(1-$C$20^2/C452^2)</f>
        <v>1.1986258875152824</v>
      </c>
      <c r="E452" s="1">
        <f t="shared" ref="E452:E482" si="126">$C$21*(C452/$C$20-$C$20/C452)</f>
        <v>0.48145710512204515</v>
      </c>
      <c r="F452" s="1">
        <f t="shared" ref="F452:F482" si="127">(D452^2+E452^2)^0.5/(D452^2+E452^2)</f>
        <v>0.77416984099439923</v>
      </c>
      <c r="G452" s="1">
        <f t="shared" ref="G452:G482" si="128">F452*$C$23/$C$13-$C$3</f>
        <v>8.776772115715767</v>
      </c>
      <c r="H452" s="1">
        <f t="shared" ref="H452:H482" si="129">$C$2</f>
        <v>12</v>
      </c>
    </row>
    <row r="453" spans="2:8">
      <c r="B453" s="1">
        <v>231.5</v>
      </c>
      <c r="C453" s="1">
        <f t="shared" si="124"/>
        <v>1454557.3986120741</v>
      </c>
      <c r="D453" s="1">
        <f t="shared" si="125"/>
        <v>1.1988475662750302</v>
      </c>
      <c r="E453" s="1">
        <f t="shared" si="126"/>
        <v>0.48303771900215731</v>
      </c>
      <c r="F453" s="1">
        <f t="shared" si="127"/>
        <v>0.77369330810505921</v>
      </c>
      <c r="G453" s="1">
        <f t="shared" si="128"/>
        <v>8.7710003327395079</v>
      </c>
      <c r="H453" s="1">
        <f t="shared" si="129"/>
        <v>12</v>
      </c>
    </row>
    <row r="454" spans="2:8">
      <c r="B454" s="1">
        <v>232</v>
      </c>
      <c r="C454" s="1">
        <f t="shared" si="124"/>
        <v>1457698.9912656641</v>
      </c>
      <c r="D454" s="1">
        <f t="shared" si="125"/>
        <v>1.1990678133119608</v>
      </c>
      <c r="E454" s="1">
        <f t="shared" si="126"/>
        <v>0.48461717357887985</v>
      </c>
      <c r="F454" s="1">
        <f t="shared" si="127"/>
        <v>0.77321752978917202</v>
      </c>
      <c r="G454" s="1">
        <f t="shared" si="128"/>
        <v>8.7652376891832269</v>
      </c>
      <c r="H454" s="1">
        <f t="shared" si="129"/>
        <v>12</v>
      </c>
    </row>
    <row r="455" spans="2:8">
      <c r="B455" s="1">
        <v>232.5</v>
      </c>
      <c r="C455" s="1">
        <f t="shared" si="124"/>
        <v>1460840.5839192537</v>
      </c>
      <c r="D455" s="1">
        <f t="shared" si="125"/>
        <v>1.1992866409287175</v>
      </c>
      <c r="E455" s="1">
        <f t="shared" si="126"/>
        <v>0.48619547633158861</v>
      </c>
      <c r="F455" s="1">
        <f t="shared" si="127"/>
        <v>0.77274249852036647</v>
      </c>
      <c r="G455" s="1">
        <f t="shared" si="128"/>
        <v>8.7594840938872558</v>
      </c>
      <c r="H455" s="1">
        <f t="shared" si="129"/>
        <v>12</v>
      </c>
    </row>
    <row r="456" spans="2:8">
      <c r="B456" s="1">
        <v>233</v>
      </c>
      <c r="C456" s="1">
        <f t="shared" si="124"/>
        <v>1463982.1765728437</v>
      </c>
      <c r="D456" s="1">
        <f t="shared" si="125"/>
        <v>1.1995040612960817</v>
      </c>
      <c r="E456" s="1">
        <f t="shared" si="126"/>
        <v>0.48777263467546061</v>
      </c>
      <c r="F456" s="1">
        <f t="shared" si="127"/>
        <v>0.77226820687634001</v>
      </c>
      <c r="G456" s="1">
        <f t="shared" si="128"/>
        <v>8.7537394569524043</v>
      </c>
      <c r="H456" s="1">
        <f t="shared" si="129"/>
        <v>12</v>
      </c>
    </row>
    <row r="457" spans="2:8">
      <c r="B457" s="1">
        <v>233.5</v>
      </c>
      <c r="C457" s="1">
        <f t="shared" si="124"/>
        <v>1467123.7692264332</v>
      </c>
      <c r="D457" s="1">
        <f t="shared" si="125"/>
        <v>1.1997200864546673</v>
      </c>
      <c r="E457" s="1">
        <f t="shared" si="126"/>
        <v>0.48934865596215793</v>
      </c>
      <c r="F457" s="1">
        <f t="shared" si="127"/>
        <v>0.77179464753735327</v>
      </c>
      <c r="G457" s="1">
        <f t="shared" si="128"/>
        <v>8.7480036897217364</v>
      </c>
      <c r="H457" s="1">
        <f t="shared" si="129"/>
        <v>12</v>
      </c>
    </row>
    <row r="458" spans="2:8">
      <c r="B458" s="1">
        <v>234</v>
      </c>
      <c r="C458" s="1">
        <f t="shared" si="124"/>
        <v>1470265.3618800233</v>
      </c>
      <c r="D458" s="1">
        <f t="shared" si="125"/>
        <v>1.199934728316586</v>
      </c>
      <c r="E458" s="1">
        <f t="shared" si="126"/>
        <v>0.49092354748050893</v>
      </c>
      <c r="F458" s="1">
        <f t="shared" si="127"/>
        <v>0.77132181328475258</v>
      </c>
      <c r="G458" s="1">
        <f t="shared" si="128"/>
        <v>8.7422767047626646</v>
      </c>
      <c r="H458" s="1">
        <f t="shared" si="129"/>
        <v>12</v>
      </c>
    </row>
    <row r="459" spans="2:8">
      <c r="B459" s="1">
        <v>234.5</v>
      </c>
      <c r="C459" s="1">
        <f t="shared" si="124"/>
        <v>1473406.9545336128</v>
      </c>
      <c r="D459" s="1">
        <f t="shared" si="125"/>
        <v>1.2001479986670907</v>
      </c>
      <c r="E459" s="1">
        <f t="shared" si="126"/>
        <v>0.49249731645717654</v>
      </c>
      <c r="F459" s="1">
        <f t="shared" si="127"/>
        <v>0.77084969699951256</v>
      </c>
      <c r="G459" s="1">
        <f t="shared" si="128"/>
        <v>8.7365584158493075</v>
      </c>
      <c r="H459" s="1">
        <f t="shared" si="129"/>
        <v>12</v>
      </c>
    </row>
    <row r="460" spans="2:8">
      <c r="B460" s="1">
        <v>235</v>
      </c>
      <c r="C460" s="1">
        <f t="shared" si="124"/>
        <v>1476548.5471872028</v>
      </c>
      <c r="D460" s="1">
        <f t="shared" si="125"/>
        <v>1.2003599091661925</v>
      </c>
      <c r="E460" s="1">
        <f t="shared" si="126"/>
        <v>0.49406997005732078</v>
      </c>
      <c r="F460" s="1">
        <f t="shared" si="127"/>
        <v>0.77037829166080496</v>
      </c>
      <c r="G460" s="1">
        <f t="shared" si="128"/>
        <v>8.7308487379451467</v>
      </c>
      <c r="H460" s="1">
        <f t="shared" si="129"/>
        <v>12</v>
      </c>
    </row>
    <row r="461" spans="2:8">
      <c r="B461" s="1">
        <v>235.5</v>
      </c>
      <c r="C461" s="1">
        <f t="shared" si="124"/>
        <v>1479690.1398407926</v>
      </c>
      <c r="D461" s="1">
        <f t="shared" si="125"/>
        <v>1.2005704713502552</v>
      </c>
      <c r="E461" s="1">
        <f t="shared" si="126"/>
        <v>0.49564151538525059</v>
      </c>
      <c r="F461" s="1">
        <f t="shared" si="127"/>
        <v>0.76990759034459011</v>
      </c>
      <c r="G461" s="1">
        <f t="shared" si="128"/>
        <v>8.7251475871859743</v>
      </c>
      <c r="H461" s="1">
        <f t="shared" si="129"/>
        <v>12</v>
      </c>
    </row>
    <row r="462" spans="2:8">
      <c r="B462" s="1">
        <v>236</v>
      </c>
      <c r="C462" s="1">
        <f t="shared" si="124"/>
        <v>1482831.7324943824</v>
      </c>
      <c r="D462" s="1">
        <f t="shared" si="125"/>
        <v>1.200779696633564</v>
      </c>
      <c r="E462" s="1">
        <f t="shared" si="126"/>
        <v>0.4972119594850688</v>
      </c>
      <c r="F462" s="1">
        <f t="shared" si="127"/>
        <v>0.76943758622222991</v>
      </c>
      <c r="G462" s="1">
        <f t="shared" si="128"/>
        <v>8.7194548808630845</v>
      </c>
      <c r="H462" s="1">
        <f t="shared" si="129"/>
        <v>12</v>
      </c>
    </row>
    <row r="463" spans="2:8">
      <c r="B463" s="1">
        <v>236.5</v>
      </c>
      <c r="C463" s="1">
        <f t="shared" si="124"/>
        <v>1485973.3251479722</v>
      </c>
      <c r="D463" s="1">
        <f t="shared" si="125"/>
        <v>1.2009875963098746</v>
      </c>
      <c r="E463" s="1">
        <f t="shared" si="126"/>
        <v>0.49878130934130926</v>
      </c>
      <c r="F463" s="1">
        <f t="shared" si="127"/>
        <v>0.7689682725591237</v>
      </c>
      <c r="G463" s="1">
        <f t="shared" si="128"/>
        <v>8.7137705374067629</v>
      </c>
      <c r="H463" s="1">
        <f t="shared" si="129"/>
        <v>12</v>
      </c>
    </row>
    <row r="464" spans="2:8">
      <c r="B464" s="1">
        <v>237</v>
      </c>
      <c r="C464" s="1">
        <f t="shared" si="124"/>
        <v>1489114.917801562</v>
      </c>
      <c r="D464" s="1">
        <f t="shared" si="125"/>
        <v>1.2011941815539351</v>
      </c>
      <c r="E464" s="1">
        <f t="shared" si="126"/>
        <v>0.50034957187956386</v>
      </c>
      <c r="F464" s="1">
        <f t="shared" si="127"/>
        <v>0.76849964271336635</v>
      </c>
      <c r="G464" s="1">
        <f t="shared" si="128"/>
        <v>8.7080944763700199</v>
      </c>
      <c r="H464" s="1">
        <f t="shared" si="129"/>
        <v>12</v>
      </c>
    </row>
    <row r="465" spans="2:8">
      <c r="B465" s="1">
        <v>237.5</v>
      </c>
      <c r="C465" s="1">
        <f t="shared" si="124"/>
        <v>1492256.5104551518</v>
      </c>
      <c r="D465" s="1">
        <f t="shared" si="125"/>
        <v>1.2013994634229892</v>
      </c>
      <c r="E465" s="1">
        <f t="shared" si="126"/>
        <v>0.50191675396710445</v>
      </c>
      <c r="F465" s="1">
        <f t="shared" si="127"/>
        <v>0.76803169013442729</v>
      </c>
      <c r="G465" s="1">
        <f t="shared" si="128"/>
        <v>8.702426618412602</v>
      </c>
      <c r="H465" s="1">
        <f t="shared" si="129"/>
        <v>12</v>
      </c>
    </row>
    <row r="466" spans="2:8">
      <c r="B466" s="1">
        <v>238</v>
      </c>
      <c r="C466" s="1">
        <f t="shared" si="124"/>
        <v>1495398.1031087413</v>
      </c>
      <c r="D466" s="1">
        <f t="shared" si="125"/>
        <v>1.2016034528582549</v>
      </c>
      <c r="E466" s="1">
        <f t="shared" si="126"/>
        <v>0.50348286241349405</v>
      </c>
      <c r="F466" s="1">
        <f t="shared" si="127"/>
        <v>0.76756440836185025</v>
      </c>
      <c r="G466" s="1">
        <f t="shared" si="128"/>
        <v>8.6967668852852373</v>
      </c>
      <c r="H466" s="1">
        <f t="shared" si="129"/>
        <v>12</v>
      </c>
    </row>
    <row r="467" spans="2:8">
      <c r="B467" s="1">
        <v>238.5</v>
      </c>
      <c r="C467" s="1">
        <f t="shared" si="124"/>
        <v>1498539.6957623314</v>
      </c>
      <c r="D467" s="1">
        <f t="shared" si="125"/>
        <v>1.2018061606863826</v>
      </c>
      <c r="E467" s="1">
        <f t="shared" si="126"/>
        <v>0.50504790397119292</v>
      </c>
      <c r="F467" s="1">
        <f t="shared" si="127"/>
        <v>0.76709779102397491</v>
      </c>
      <c r="G467" s="1">
        <f t="shared" si="128"/>
        <v>8.6911151998141545</v>
      </c>
      <c r="H467" s="1">
        <f t="shared" si="129"/>
        <v>12</v>
      </c>
    </row>
    <row r="468" spans="2:8">
      <c r="B468" s="1">
        <v>239</v>
      </c>
      <c r="C468" s="1">
        <f t="shared" si="124"/>
        <v>1501681.2884159209</v>
      </c>
      <c r="D468" s="1">
        <f t="shared" si="125"/>
        <v>1.2020075976208922</v>
      </c>
      <c r="E468" s="1">
        <f t="shared" si="126"/>
        <v>0.50661188533615509</v>
      </c>
      <c r="F468" s="1">
        <f t="shared" si="127"/>
        <v>0.76663183183667638</v>
      </c>
      <c r="G468" s="1">
        <f t="shared" si="128"/>
        <v>8.6854714858858113</v>
      </c>
      <c r="H468" s="1">
        <f t="shared" si="129"/>
        <v>12</v>
      </c>
    </row>
    <row r="469" spans="2:8">
      <c r="B469" s="1">
        <v>239.5</v>
      </c>
      <c r="C469" s="1">
        <f t="shared" si="124"/>
        <v>1504822.8810695109</v>
      </c>
      <c r="D469" s="1">
        <f t="shared" si="125"/>
        <v>1.2022077742635882</v>
      </c>
      <c r="E469" s="1">
        <f t="shared" si="126"/>
        <v>0.50817481314841872</v>
      </c>
      <c r="F469" s="1">
        <f t="shared" si="127"/>
        <v>0.76616652460212786</v>
      </c>
      <c r="G469" s="1">
        <f t="shared" si="128"/>
        <v>8.6798356684319167</v>
      </c>
      <c r="H469" s="1">
        <f t="shared" si="129"/>
        <v>12</v>
      </c>
    </row>
    <row r="470" spans="2:8">
      <c r="B470" s="1">
        <v>240</v>
      </c>
      <c r="C470" s="1">
        <f t="shared" si="124"/>
        <v>1507964.4737231005</v>
      </c>
      <c r="D470" s="1">
        <f t="shared" si="125"/>
        <v>1.2024067011059545</v>
      </c>
      <c r="E470" s="1">
        <f t="shared" si="126"/>
        <v>0.50973669399268795</v>
      </c>
      <c r="F470" s="1">
        <f t="shared" si="127"/>
        <v>0.76570186320758005</v>
      </c>
      <c r="G470" s="1">
        <f t="shared" si="128"/>
        <v>8.6742076734146352</v>
      </c>
      <c r="H470" s="1">
        <f t="shared" si="129"/>
        <v>12</v>
      </c>
    </row>
    <row r="471" spans="2:8">
      <c r="B471" s="1">
        <v>240.5</v>
      </c>
      <c r="C471" s="1">
        <f t="shared" si="124"/>
        <v>1511106.0663766905</v>
      </c>
      <c r="D471" s="1">
        <f t="shared" si="125"/>
        <v>1.20260438853053</v>
      </c>
      <c r="E471" s="1">
        <f t="shared" si="126"/>
        <v>0.51129753439890913</v>
      </c>
      <c r="F471" s="1">
        <f t="shared" si="127"/>
        <v>0.76523784162416031</v>
      </c>
      <c r="G471" s="1">
        <f t="shared" si="128"/>
        <v>8.6685874278120529</v>
      </c>
      <c r="H471" s="1">
        <f t="shared" si="129"/>
        <v>12</v>
      </c>
    </row>
    <row r="472" spans="2:8">
      <c r="B472" s="1">
        <v>241</v>
      </c>
      <c r="C472" s="1">
        <f t="shared" si="124"/>
        <v>1514247.6590302803</v>
      </c>
      <c r="D472" s="1">
        <f t="shared" si="125"/>
        <v>1.202800846812262</v>
      </c>
      <c r="E472" s="1">
        <f t="shared" si="126"/>
        <v>0.51285734084283707</v>
      </c>
      <c r="F472" s="1">
        <f t="shared" si="127"/>
        <v>0.7647744539056931</v>
      </c>
      <c r="G472" s="1">
        <f t="shared" si="128"/>
        <v>8.6629748596038851</v>
      </c>
      <c r="H472" s="1">
        <f t="shared" si="129"/>
        <v>12</v>
      </c>
    </row>
    <row r="473" spans="2:8">
      <c r="B473" s="1">
        <v>241.5</v>
      </c>
      <c r="C473" s="1">
        <f t="shared" si="124"/>
        <v>1517389.2516838701</v>
      </c>
      <c r="D473" s="1">
        <f t="shared" si="125"/>
        <v>1.2029960861198425</v>
      </c>
      <c r="E473" s="1">
        <f t="shared" si="126"/>
        <v>0.51441611974659829</v>
      </c>
      <c r="F473" s="1">
        <f t="shared" si="127"/>
        <v>0.76431169418753431</v>
      </c>
      <c r="G473" s="1">
        <f t="shared" si="128"/>
        <v>8.6573698977573539</v>
      </c>
      <c r="H473" s="1">
        <f t="shared" si="129"/>
        <v>12</v>
      </c>
    </row>
    <row r="474" spans="2:8">
      <c r="B474" s="1">
        <v>242</v>
      </c>
      <c r="C474" s="1">
        <f t="shared" si="124"/>
        <v>1520530.8443374599</v>
      </c>
      <c r="D474" s="1">
        <f t="shared" si="125"/>
        <v>1.2031901165170238</v>
      </c>
      <c r="E474" s="1">
        <f t="shared" si="126"/>
        <v>0.51597387747924317</v>
      </c>
      <c r="F474" s="1">
        <f t="shared" si="127"/>
        <v>0.76384955668542853</v>
      </c>
      <c r="G474" s="1">
        <f t="shared" si="128"/>
        <v>8.6517724722133593</v>
      </c>
      <c r="H474" s="1">
        <f t="shared" si="129"/>
        <v>12</v>
      </c>
    </row>
    <row r="475" spans="2:8">
      <c r="B475" s="1">
        <v>242.5</v>
      </c>
      <c r="C475" s="1">
        <f t="shared" si="124"/>
        <v>1523672.4369910497</v>
      </c>
      <c r="D475" s="1">
        <f t="shared" si="125"/>
        <v>1.2033829479639151</v>
      </c>
      <c r="E475" s="1">
        <f t="shared" si="126"/>
        <v>0.51753062035729436</v>
      </c>
      <c r="F475" s="1">
        <f t="shared" si="127"/>
        <v>0.76338803569438052</v>
      </c>
      <c r="G475" s="1">
        <f t="shared" si="128"/>
        <v>8.6461825138727999</v>
      </c>
      <c r="H475" s="1">
        <f t="shared" si="129"/>
        <v>12</v>
      </c>
    </row>
    <row r="476" spans="2:8">
      <c r="B476" s="1">
        <v>243</v>
      </c>
      <c r="C476" s="1">
        <f t="shared" si="124"/>
        <v>1526814.0296446395</v>
      </c>
      <c r="D476" s="1">
        <f t="shared" si="125"/>
        <v>1.2035745903182609</v>
      </c>
      <c r="E476" s="1">
        <f t="shared" si="126"/>
        <v>0.51908635464528619</v>
      </c>
      <c r="F476" s="1">
        <f t="shared" si="127"/>
        <v>0.76292712558754705</v>
      </c>
      <c r="G476" s="1">
        <f t="shared" si="128"/>
        <v>8.6405999545831538</v>
      </c>
      <c r="H476" s="1">
        <f t="shared" si="129"/>
        <v>12</v>
      </c>
    </row>
    <row r="477" spans="2:8">
      <c r="B477" s="1">
        <v>243.5</v>
      </c>
      <c r="C477" s="1">
        <f t="shared" si="124"/>
        <v>1529955.6222982293</v>
      </c>
      <c r="D477" s="1">
        <f t="shared" si="125"/>
        <v>1.2037650533367006</v>
      </c>
      <c r="E477" s="1">
        <f t="shared" si="126"/>
        <v>0.52064108655629915</v>
      </c>
      <c r="F477" s="1">
        <f t="shared" si="127"/>
        <v>0.76246682081514339</v>
      </c>
      <c r="G477" s="1">
        <f t="shared" si="128"/>
        <v>8.6350247271252325</v>
      </c>
      <c r="H477" s="1">
        <f t="shared" si="129"/>
        <v>12</v>
      </c>
    </row>
    <row r="478" spans="2:8">
      <c r="B478" s="1">
        <v>244</v>
      </c>
      <c r="C478" s="1">
        <f t="shared" si="124"/>
        <v>1533097.214951819</v>
      </c>
      <c r="D478" s="1">
        <f t="shared" si="125"/>
        <v>1.203954346676011</v>
      </c>
      <c r="E478" s="1">
        <f t="shared" si="126"/>
        <v>0.52219482225248692</v>
      </c>
      <c r="F478" s="1">
        <f t="shared" si="127"/>
        <v>0.76200711590336845</v>
      </c>
      <c r="G478" s="1">
        <f t="shared" si="128"/>
        <v>8.629456765200171</v>
      </c>
      <c r="H478" s="1">
        <f t="shared" si="129"/>
        <v>12</v>
      </c>
    </row>
    <row r="479" spans="2:8">
      <c r="B479" s="1">
        <v>244.5</v>
      </c>
      <c r="C479" s="1">
        <f t="shared" si="124"/>
        <v>1536238.8076054088</v>
      </c>
      <c r="D479" s="1">
        <f t="shared" si="125"/>
        <v>1.2041424798943294</v>
      </c>
      <c r="E479" s="1">
        <f t="shared" si="126"/>
        <v>0.52374756784559651</v>
      </c>
      <c r="F479" s="1">
        <f t="shared" si="127"/>
        <v>0.76154800545334611</v>
      </c>
      <c r="G479" s="1">
        <f t="shared" si="128"/>
        <v>8.6238960034165881</v>
      </c>
      <c r="H479" s="1">
        <f t="shared" si="129"/>
        <v>12</v>
      </c>
    </row>
    <row r="480" spans="2:8">
      <c r="B480" s="1">
        <v>245</v>
      </c>
      <c r="C480" s="1">
        <f t="shared" si="124"/>
        <v>1539380.4002589986</v>
      </c>
      <c r="D480" s="1">
        <f t="shared" si="125"/>
        <v>1.2043294624523613</v>
      </c>
      <c r="E480" s="1">
        <f t="shared" si="126"/>
        <v>0.52529932939748392</v>
      </c>
      <c r="F480" s="1">
        <f t="shared" si="127"/>
        <v>0.76108948414008237</v>
      </c>
      <c r="G480" s="1">
        <f t="shared" si="128"/>
        <v>8.6183423772779761</v>
      </c>
      <c r="H480" s="1">
        <f t="shared" si="129"/>
        <v>12</v>
      </c>
    </row>
    <row r="481" spans="2:8">
      <c r="B481" s="1">
        <v>245.5</v>
      </c>
      <c r="C481" s="1">
        <f t="shared" si="124"/>
        <v>1542521.9929125886</v>
      </c>
      <c r="D481" s="1">
        <f t="shared" si="125"/>
        <v>1.2045153037145686</v>
      </c>
      <c r="E481" s="1">
        <f t="shared" si="126"/>
        <v>0.52685011292062089</v>
      </c>
      <c r="F481" s="1">
        <f t="shared" si="127"/>
        <v>0.76063154671143918</v>
      </c>
      <c r="G481" s="1">
        <f t="shared" si="128"/>
        <v>8.6127958231702504</v>
      </c>
      <c r="H481" s="1">
        <f t="shared" si="129"/>
        <v>12</v>
      </c>
    </row>
    <row r="482" spans="2:8">
      <c r="B482" s="1">
        <v>246</v>
      </c>
      <c r="C482" s="1">
        <f t="shared" si="124"/>
        <v>1545663.5855661782</v>
      </c>
      <c r="D482" s="1">
        <f t="shared" si="125"/>
        <v>1.2047000129503433</v>
      </c>
      <c r="E482" s="1">
        <f t="shared" si="126"/>
        <v>0.52839992437859706</v>
      </c>
      <c r="F482" s="1">
        <f t="shared" si="127"/>
        <v>0.76017418798712344</v>
      </c>
      <c r="G482" s="1">
        <f t="shared" si="128"/>
        <v>8.6072562783495243</v>
      </c>
      <c r="H482" s="1">
        <f t="shared" si="129"/>
        <v>12</v>
      </c>
    </row>
    <row r="483" spans="2:8">
      <c r="B483" s="1">
        <v>246.5</v>
      </c>
      <c r="C483" s="1">
        <f t="shared" ref="C483" si="130">2*PI()*B483*1000</f>
        <v>1548805.178219768</v>
      </c>
      <c r="D483" s="1">
        <f t="shared" ref="D483" si="131">1+$E$15/$E$14*(1-$C$20^2/C483^2)</f>
        <v>1.2048835993351625</v>
      </c>
      <c r="E483" s="1">
        <f t="shared" ref="E483" si="132">$C$21*(C483/$C$20-$C$20/C483)</f>
        <v>0.52994876968661675</v>
      </c>
      <c r="F483" s="1">
        <f t="shared" ref="F483" si="133">(D483^2+E483^2)^0.5/(D483^2+E483^2)</f>
        <v>0.75971740285769229</v>
      </c>
      <c r="G483" s="1">
        <f t="shared" ref="G483" si="134">F483*$C$23/$C$13-$C$3</f>
        <v>8.6017236809300446</v>
      </c>
      <c r="H483" s="1">
        <f t="shared" ref="H483" si="135">$C$2</f>
        <v>12</v>
      </c>
    </row>
    <row r="484" spans="2:8">
      <c r="B484" s="1">
        <v>247</v>
      </c>
      <c r="C484" s="1">
        <f t="shared" ref="C484:C515" si="136">2*PI()*B484*1000</f>
        <v>1551946.7708733578</v>
      </c>
      <c r="D484" s="1">
        <f t="shared" ref="D484:D515" si="137">1+$E$15/$E$14*(1-$C$20^2/C484^2)</f>
        <v>1.2050660719517281</v>
      </c>
      <c r="E484" s="1">
        <f t="shared" ref="E484:E515" si="138">$C$21*(C484/$C$20-$C$20/C484)</f>
        <v>0.53149665471198693</v>
      </c>
      <c r="F484" s="1">
        <f t="shared" ref="F484:F515" si="139">(D484^2+E484^2)^0.5/(D484^2+E484^2)</f>
        <v>0.75926118628357253</v>
      </c>
      <c r="G484" s="1">
        <f t="shared" ref="G484:G515" si="140">F484*$C$23/$C$13-$C$3</f>
        <v>8.5961979698723301</v>
      </c>
      <c r="H484" s="1">
        <f t="shared" ref="H484:H515" si="141">$C$2</f>
        <v>12</v>
      </c>
    </row>
    <row r="485" spans="2:8">
      <c r="B485" s="1">
        <v>247.5</v>
      </c>
      <c r="C485" s="1">
        <f t="shared" si="136"/>
        <v>1555088.3635269476</v>
      </c>
      <c r="D485" s="1">
        <f t="shared" si="137"/>
        <v>1.2052474397910904</v>
      </c>
      <c r="E485" s="1">
        <f t="shared" si="138"/>
        <v>0.53304358527460272</v>
      </c>
      <c r="F485" s="1">
        <f t="shared" si="139"/>
        <v>0.75880553329409561</v>
      </c>
      <c r="G485" s="1">
        <f t="shared" si="140"/>
        <v>8.5906790849714625</v>
      </c>
      <c r="H485" s="1">
        <f t="shared" si="141"/>
        <v>12</v>
      </c>
    </row>
    <row r="486" spans="2:8">
      <c r="B486" s="1">
        <v>248</v>
      </c>
      <c r="C486" s="1">
        <f t="shared" si="136"/>
        <v>1558229.9561805374</v>
      </c>
      <c r="D486" s="1">
        <f t="shared" si="137"/>
        <v>1.2054277117537555</v>
      </c>
      <c r="E486" s="1">
        <f t="shared" si="138"/>
        <v>0.53458956714742412</v>
      </c>
      <c r="F486" s="1">
        <f t="shared" si="139"/>
        <v>0.75835043898654764</v>
      </c>
      <c r="G486" s="1">
        <f t="shared" si="140"/>
        <v>8.5851669668456054</v>
      </c>
      <c r="H486" s="1">
        <f t="shared" si="141"/>
        <v>12</v>
      </c>
    </row>
    <row r="487" spans="2:8">
      <c r="B487" s="1">
        <v>248.5</v>
      </c>
      <c r="C487" s="1">
        <f t="shared" si="136"/>
        <v>1561371.5488341271</v>
      </c>
      <c r="D487" s="1">
        <f t="shared" si="137"/>
        <v>1.2056068966507776</v>
      </c>
      <c r="E487" s="1">
        <f t="shared" si="138"/>
        <v>0.53613460605694907</v>
      </c>
      <c r="F487" s="1">
        <f t="shared" si="139"/>
        <v>0.7578958985252322</v>
      </c>
      <c r="G487" s="1">
        <f t="shared" si="140"/>
        <v>8.5796615569246359</v>
      </c>
      <c r="H487" s="1">
        <f t="shared" si="141"/>
        <v>12</v>
      </c>
    </row>
    <row r="488" spans="2:8">
      <c r="B488" s="1">
        <v>249</v>
      </c>
      <c r="C488" s="1">
        <f t="shared" si="136"/>
        <v>1564513.1414877169</v>
      </c>
      <c r="D488" s="1">
        <f t="shared" si="137"/>
        <v>1.2057850032048352</v>
      </c>
      <c r="E488" s="1">
        <f t="shared" si="138"/>
        <v>0.53767870768367942</v>
      </c>
      <c r="F488" s="1">
        <f t="shared" si="139"/>
        <v>0.7574419071405506</v>
      </c>
      <c r="G488" s="1">
        <f t="shared" si="140"/>
        <v>8.5741627974390031</v>
      </c>
      <c r="H488" s="1">
        <f t="shared" si="141"/>
        <v>12</v>
      </c>
    </row>
    <row r="489" spans="2:8">
      <c r="B489" s="1">
        <v>249.5</v>
      </c>
      <c r="C489" s="1">
        <f t="shared" si="136"/>
        <v>1567654.7341413067</v>
      </c>
      <c r="D489" s="1">
        <f t="shared" si="137"/>
        <v>1.2059620400512927</v>
      </c>
      <c r="E489" s="1">
        <f t="shared" si="138"/>
        <v>0.53922187766258156</v>
      </c>
      <c r="F489" s="1">
        <f t="shared" si="139"/>
        <v>0.75698846012809129</v>
      </c>
      <c r="G489" s="1">
        <f t="shared" si="140"/>
        <v>8.5686706314087147</v>
      </c>
      <c r="H489" s="1">
        <f t="shared" si="141"/>
        <v>12</v>
      </c>
    </row>
    <row r="490" spans="2:8">
      <c r="B490" s="1">
        <v>250</v>
      </c>
      <c r="C490" s="1">
        <f t="shared" si="136"/>
        <v>1570796.3267948965</v>
      </c>
      <c r="D490" s="1">
        <f t="shared" si="137"/>
        <v>1.2061380157392478</v>
      </c>
      <c r="E490" s="1">
        <f t="shared" si="138"/>
        <v>0.5407641215835427</v>
      </c>
      <c r="F490" s="1">
        <f t="shared" si="139"/>
        <v>0.7565355528477381</v>
      </c>
      <c r="G490" s="1">
        <f t="shared" si="140"/>
        <v>8.5631850026325207</v>
      </c>
      <c r="H490" s="1">
        <f t="shared" si="141"/>
        <v>12</v>
      </c>
    </row>
    <row r="491" spans="2:8">
      <c r="B491" s="1">
        <v>250.5</v>
      </c>
      <c r="C491" s="1">
        <f t="shared" si="136"/>
        <v>1573937.9194484863</v>
      </c>
      <c r="D491" s="1">
        <f t="shared" si="137"/>
        <v>1.2063129387325626</v>
      </c>
      <c r="E491" s="1">
        <f t="shared" si="138"/>
        <v>0.54230544499181976</v>
      </c>
      <c r="F491" s="1">
        <f t="shared" si="139"/>
        <v>0.75608318072278757</v>
      </c>
      <c r="G491" s="1">
        <f t="shared" si="140"/>
        <v>8.5577058556772307</v>
      </c>
      <c r="H491" s="1">
        <f t="shared" si="141"/>
        <v>12</v>
      </c>
    </row>
    <row r="492" spans="2:8">
      <c r="B492" s="1">
        <v>251</v>
      </c>
      <c r="C492" s="1">
        <f t="shared" si="136"/>
        <v>1577079.5121020763</v>
      </c>
      <c r="D492" s="1">
        <f t="shared" si="137"/>
        <v>1.206486817410882</v>
      </c>
      <c r="E492" s="1">
        <f t="shared" si="138"/>
        <v>0.54384585338848512</v>
      </c>
      <c r="F492" s="1">
        <f t="shared" si="139"/>
        <v>0.75563133923908277</v>
      </c>
      <c r="G492" s="1">
        <f t="shared" si="140"/>
        <v>8.5522331358672137</v>
      </c>
      <c r="H492" s="1">
        <f t="shared" si="141"/>
        <v>12</v>
      </c>
    </row>
    <row r="493" spans="2:8">
      <c r="B493" s="1">
        <v>251.5</v>
      </c>
      <c r="C493" s="1">
        <f t="shared" si="136"/>
        <v>1580221.1047556659</v>
      </c>
      <c r="D493" s="1">
        <f t="shared" si="137"/>
        <v>1.2066596600706374</v>
      </c>
      <c r="E493" s="1">
        <f t="shared" si="138"/>
        <v>0.54538535223086371</v>
      </c>
      <c r="F493" s="1">
        <f t="shared" si="139"/>
        <v>0.75518002394415762</v>
      </c>
      <c r="G493" s="1">
        <f t="shared" si="140"/>
        <v>8.5467667892740504</v>
      </c>
      <c r="H493" s="1">
        <f t="shared" si="141"/>
        <v>12</v>
      </c>
    </row>
    <row r="494" spans="2:8">
      <c r="B494" s="1">
        <v>252</v>
      </c>
      <c r="C494" s="1">
        <f t="shared" si="136"/>
        <v>1583362.6974092559</v>
      </c>
      <c r="D494" s="1">
        <f t="shared" si="137"/>
        <v>1.2068314749260358</v>
      </c>
      <c r="E494" s="1">
        <f t="shared" si="138"/>
        <v>0.54692394693296975</v>
      </c>
      <c r="F494" s="1">
        <f t="shared" si="139"/>
        <v>0.75472923044639584</v>
      </c>
      <c r="G494" s="1">
        <f t="shared" si="140"/>
        <v>8.5413067627063288</v>
      </c>
      <c r="H494" s="1">
        <f t="shared" si="141"/>
        <v>12</v>
      </c>
    </row>
    <row r="495" spans="2:8">
      <c r="B495" s="1">
        <v>252.5</v>
      </c>
      <c r="C495" s="1">
        <f t="shared" si="136"/>
        <v>1586504.2900628455</v>
      </c>
      <c r="D495" s="1">
        <f t="shared" si="137"/>
        <v>1.207002270110036</v>
      </c>
      <c r="E495" s="1">
        <f t="shared" si="138"/>
        <v>0.54846164286593313</v>
      </c>
      <c r="F495" s="1">
        <f t="shared" si="139"/>
        <v>0.75427895441420123</v>
      </c>
      <c r="G495" s="1">
        <f t="shared" si="140"/>
        <v>8.5358530036996036</v>
      </c>
      <c r="H495" s="1">
        <f t="shared" si="141"/>
        <v>12</v>
      </c>
    </row>
    <row r="496" spans="2:8">
      <c r="B496" s="1">
        <v>253</v>
      </c>
      <c r="C496" s="1">
        <f t="shared" si="136"/>
        <v>1589645.8827164355</v>
      </c>
      <c r="D496" s="1">
        <f t="shared" si="137"/>
        <v>1.207172053675311</v>
      </c>
      <c r="E496" s="1">
        <f t="shared" si="138"/>
        <v>0.5499984453584249</v>
      </c>
      <c r="F496" s="1">
        <f t="shared" si="139"/>
        <v>0.75382919157518113</v>
      </c>
      <c r="G496" s="1">
        <f t="shared" si="140"/>
        <v>8.5304054605065094</v>
      </c>
      <c r="H496" s="1">
        <f t="shared" si="141"/>
        <v>12</v>
      </c>
    </row>
    <row r="497" spans="2:8">
      <c r="B497" s="1">
        <v>253.5</v>
      </c>
      <c r="C497" s="1">
        <f t="shared" si="136"/>
        <v>1592787.475370025</v>
      </c>
      <c r="D497" s="1">
        <f t="shared" si="137"/>
        <v>1.2073408335951976</v>
      </c>
      <c r="E497" s="1">
        <f t="shared" si="138"/>
        <v>0.55153435969707509</v>
      </c>
      <c r="F497" s="1">
        <f t="shared" si="139"/>
        <v>0.75337993771534151</v>
      </c>
      <c r="G497" s="1">
        <f t="shared" si="140"/>
        <v>8.5249640820869992</v>
      </c>
      <c r="H497" s="1">
        <f t="shared" si="141"/>
        <v>12</v>
      </c>
    </row>
    <row r="498" spans="2:8">
      <c r="B498" s="1">
        <v>254</v>
      </c>
      <c r="C498" s="1">
        <f t="shared" si="136"/>
        <v>1595929.0680236151</v>
      </c>
      <c r="D498" s="1">
        <f t="shared" si="137"/>
        <v>1.2075086177646317</v>
      </c>
      <c r="E498" s="1">
        <f t="shared" si="138"/>
        <v>0.55306939112688669</v>
      </c>
      <c r="F498" s="1">
        <f t="shared" si="139"/>
        <v>0.75293118867829389</v>
      </c>
      <c r="G498" s="1">
        <f t="shared" si="140"/>
        <v>8.5195288180987525</v>
      </c>
      <c r="H498" s="1">
        <f t="shared" si="141"/>
        <v>12</v>
      </c>
    </row>
    <row r="499" spans="2:8">
      <c r="B499" s="1">
        <v>254.5</v>
      </c>
      <c r="C499" s="1">
        <f t="shared" si="136"/>
        <v>1599070.6606772046</v>
      </c>
      <c r="D499" s="1">
        <f t="shared" si="137"/>
        <v>1.2076754140010728</v>
      </c>
      <c r="E499" s="1">
        <f t="shared" si="138"/>
        <v>0.55460354485164443</v>
      </c>
      <c r="F499" s="1">
        <f t="shared" si="139"/>
        <v>0.75248294036447416</v>
      </c>
      <c r="G499" s="1">
        <f t="shared" si="140"/>
        <v>8.5140996188877089</v>
      </c>
      <c r="H499" s="1">
        <f t="shared" si="141"/>
        <v>12</v>
      </c>
    </row>
    <row r="500" spans="2:8">
      <c r="B500" s="1">
        <v>255</v>
      </c>
      <c r="C500" s="1">
        <f t="shared" si="136"/>
        <v>1602212.2533307944</v>
      </c>
      <c r="D500" s="1">
        <f t="shared" si="137"/>
        <v>1.2078412300454131</v>
      </c>
      <c r="E500" s="1">
        <f t="shared" si="138"/>
        <v>0.55613682603431946</v>
      </c>
      <c r="F500" s="1">
        <f t="shared" si="139"/>
        <v>0.75203518873037378</v>
      </c>
      <c r="G500" s="1">
        <f t="shared" si="140"/>
        <v>8.5086764354787476</v>
      </c>
      <c r="H500" s="1">
        <f t="shared" si="141"/>
        <v>12</v>
      </c>
    </row>
    <row r="501" spans="2:8">
      <c r="B501" s="1">
        <v>255.5</v>
      </c>
      <c r="C501" s="1">
        <f t="shared" si="136"/>
        <v>1605353.8459843842</v>
      </c>
      <c r="D501" s="1">
        <f t="shared" si="137"/>
        <v>1.2080060735628768</v>
      </c>
      <c r="E501" s="1">
        <f t="shared" si="138"/>
        <v>0.55766923979746785</v>
      </c>
      <c r="F501" s="1">
        <f t="shared" si="139"/>
        <v>0.75158792978778033</v>
      </c>
      <c r="G501" s="1">
        <f t="shared" si="140"/>
        <v>8.5032592195665035</v>
      </c>
      <c r="H501" s="1">
        <f t="shared" si="141"/>
        <v>12</v>
      </c>
    </row>
    <row r="502" spans="2:8">
      <c r="B502" s="1">
        <v>256</v>
      </c>
      <c r="C502" s="1">
        <f t="shared" si="136"/>
        <v>1608495.438637974</v>
      </c>
      <c r="D502" s="1">
        <f t="shared" si="137"/>
        <v>1.2081699521439053</v>
      </c>
      <c r="E502" s="1">
        <f t="shared" si="138"/>
        <v>0.55920079122362598</v>
      </c>
      <c r="F502" s="1">
        <f t="shared" si="139"/>
        <v>0.75114115960303152</v>
      </c>
      <c r="G502" s="1">
        <f t="shared" si="140"/>
        <v>8.4978479235063205</v>
      </c>
      <c r="H502" s="1">
        <f t="shared" si="141"/>
        <v>12</v>
      </c>
    </row>
    <row r="503" spans="2:8">
      <c r="B503" s="1">
        <v>256.5</v>
      </c>
      <c r="C503" s="1">
        <f t="shared" si="136"/>
        <v>1611637.031291564</v>
      </c>
      <c r="D503" s="1">
        <f t="shared" si="137"/>
        <v>1.2083328733050318</v>
      </c>
      <c r="E503" s="1">
        <f t="shared" si="138"/>
        <v>0.56073148535570039</v>
      </c>
      <c r="F503" s="1">
        <f t="shared" si="139"/>
        <v>0.7506948742962779</v>
      </c>
      <c r="G503" s="1">
        <f t="shared" si="140"/>
        <v>8.4924425003053248</v>
      </c>
      <c r="H503" s="1">
        <f t="shared" si="141"/>
        <v>12</v>
      </c>
    </row>
    <row r="504" spans="2:8">
      <c r="B504" s="1">
        <v>257</v>
      </c>
      <c r="C504" s="1">
        <f t="shared" si="136"/>
        <v>1614778.6239451536</v>
      </c>
      <c r="D504" s="1">
        <f t="shared" si="137"/>
        <v>1.2084948444897421</v>
      </c>
      <c r="E504" s="1">
        <f t="shared" si="138"/>
        <v>0.56226132719735256</v>
      </c>
      <c r="F504" s="1">
        <f t="shared" si="139"/>
        <v>0.75024907004075858</v>
      </c>
      <c r="G504" s="1">
        <f t="shared" si="140"/>
        <v>8.487042903613661</v>
      </c>
      <c r="H504" s="1">
        <f t="shared" si="141"/>
        <v>12</v>
      </c>
    </row>
    <row r="505" spans="2:8">
      <c r="B505" s="1">
        <v>257.5</v>
      </c>
      <c r="C505" s="1">
        <f t="shared" si="136"/>
        <v>1617920.2165987436</v>
      </c>
      <c r="D505" s="1">
        <f t="shared" si="137"/>
        <v>1.2086558730693258</v>
      </c>
      <c r="E505" s="1">
        <f t="shared" si="138"/>
        <v>0.56379032171338161</v>
      </c>
      <c r="F505" s="1">
        <f t="shared" si="139"/>
        <v>0.7498037430620853</v>
      </c>
      <c r="G505" s="1">
        <f t="shared" si="140"/>
        <v>8.4816490877158</v>
      </c>
      <c r="H505" s="1">
        <f t="shared" si="141"/>
        <v>12</v>
      </c>
    </row>
    <row r="506" spans="2:8">
      <c r="B506" s="1">
        <v>258</v>
      </c>
      <c r="C506" s="1">
        <f t="shared" si="136"/>
        <v>1621061.8092523331</v>
      </c>
      <c r="D506" s="1">
        <f t="shared" si="137"/>
        <v>1.2088159663437141</v>
      </c>
      <c r="E506" s="1">
        <f t="shared" si="138"/>
        <v>0.56531847383009881</v>
      </c>
      <c r="F506" s="1">
        <f t="shared" si="139"/>
        <v>0.74935888963753916</v>
      </c>
      <c r="G506" s="1">
        <f t="shared" si="140"/>
        <v>8.4762610075220444</v>
      </c>
      <c r="H506" s="1">
        <f t="shared" si="141"/>
        <v>12</v>
      </c>
    </row>
    <row r="507" spans="2:8">
      <c r="B507" s="1">
        <v>258.5</v>
      </c>
      <c r="C507" s="1">
        <f t="shared" si="136"/>
        <v>1624203.4019059232</v>
      </c>
      <c r="D507" s="1">
        <f t="shared" si="137"/>
        <v>1.2089751315423078</v>
      </c>
      <c r="E507" s="1">
        <f t="shared" si="138"/>
        <v>0.56684578843570177</v>
      </c>
      <c r="F507" s="1">
        <f t="shared" si="139"/>
        <v>0.7489145060953758</v>
      </c>
      <c r="G507" s="1">
        <f t="shared" si="140"/>
        <v>8.4708786185600982</v>
      </c>
      <c r="H507" s="1">
        <f t="shared" si="141"/>
        <v>12</v>
      </c>
    </row>
    <row r="508" spans="2:8">
      <c r="B508" s="1">
        <v>259</v>
      </c>
      <c r="C508" s="1">
        <f t="shared" si="136"/>
        <v>1627344.9945595127</v>
      </c>
      <c r="D508" s="1">
        <f t="shared" si="137"/>
        <v>1.2091333758247935</v>
      </c>
      <c r="E508" s="1">
        <f t="shared" si="138"/>
        <v>0.56837227038064064</v>
      </c>
      <c r="F508" s="1">
        <f t="shared" si="139"/>
        <v>0.7484705888141413</v>
      </c>
      <c r="G508" s="1">
        <f t="shared" si="140"/>
        <v>8.4655018769667834</v>
      </c>
      <c r="H508" s="1">
        <f t="shared" si="141"/>
        <v>12</v>
      </c>
    </row>
    <row r="509" spans="2:8">
      <c r="B509" s="1">
        <v>259.5</v>
      </c>
      <c r="C509" s="1">
        <f t="shared" si="136"/>
        <v>1630486.5872131027</v>
      </c>
      <c r="D509" s="1">
        <f t="shared" si="137"/>
        <v>1.2092907062819485</v>
      </c>
      <c r="E509" s="1">
        <f t="shared" si="138"/>
        <v>0.56989792447798326</v>
      </c>
      <c r="F509" s="1">
        <f t="shared" si="139"/>
        <v>0.7480271342219984</v>
      </c>
      <c r="G509" s="1">
        <f t="shared" si="140"/>
        <v>8.460130739479883</v>
      </c>
      <c r="H509" s="1">
        <f t="shared" si="141"/>
        <v>12</v>
      </c>
    </row>
    <row r="510" spans="2:8">
      <c r="B510" s="1">
        <v>260</v>
      </c>
      <c r="C510" s="1">
        <f t="shared" si="136"/>
        <v>1633628.1798666923</v>
      </c>
      <c r="D510" s="1">
        <f t="shared" si="137"/>
        <v>1.2094471299364347</v>
      </c>
      <c r="E510" s="1">
        <f t="shared" si="138"/>
        <v>0.57142275550377275</v>
      </c>
      <c r="F510" s="1">
        <f t="shared" si="139"/>
        <v>0.74758413879606211</v>
      </c>
      <c r="G510" s="1">
        <f t="shared" si="140"/>
        <v>8.4547651634300944</v>
      </c>
      <c r="H510" s="1">
        <f t="shared" si="141"/>
        <v>12</v>
      </c>
    </row>
    <row r="511" spans="2:8">
      <c r="B511" s="1">
        <v>260.5</v>
      </c>
      <c r="C511" s="1">
        <f t="shared" si="136"/>
        <v>1636769.7725202823</v>
      </c>
      <c r="D511" s="1">
        <f t="shared" si="137"/>
        <v>1.2096026537435831</v>
      </c>
      <c r="E511" s="1">
        <f t="shared" si="138"/>
        <v>0.57294676819738533</v>
      </c>
      <c r="F511" s="1">
        <f t="shared" si="139"/>
        <v>0.7471415990617446</v>
      </c>
      <c r="G511" s="1">
        <f t="shared" si="140"/>
        <v>8.4494051067330851</v>
      </c>
      <c r="H511" s="1">
        <f t="shared" si="141"/>
        <v>12</v>
      </c>
    </row>
    <row r="512" spans="2:8">
      <c r="B512" s="1">
        <v>261</v>
      </c>
      <c r="C512" s="1">
        <f t="shared" si="136"/>
        <v>1639911.3651738719</v>
      </c>
      <c r="D512" s="1">
        <f t="shared" si="137"/>
        <v>1.2097572845921667</v>
      </c>
      <c r="E512" s="1">
        <f t="shared" si="138"/>
        <v>0.57446996726187916</v>
      </c>
      <c r="F512" s="1">
        <f t="shared" si="139"/>
        <v>0.74669951159210968</v>
      </c>
      <c r="G512" s="1">
        <f t="shared" si="140"/>
        <v>8.444050527881684</v>
      </c>
      <c r="H512" s="1">
        <f t="shared" si="141"/>
        <v>12</v>
      </c>
    </row>
    <row r="513" spans="2:8">
      <c r="B513" s="1">
        <v>261.5</v>
      </c>
      <c r="C513" s="1">
        <f t="shared" si="136"/>
        <v>1643052.9578274619</v>
      </c>
      <c r="D513" s="1">
        <f t="shared" si="137"/>
        <v>1.2099110293051629</v>
      </c>
      <c r="E513" s="1">
        <f t="shared" si="138"/>
        <v>0.57599235736434296</v>
      </c>
      <c r="F513" s="1">
        <f t="shared" si="139"/>
        <v>0.74625787300723778</v>
      </c>
      <c r="G513" s="1">
        <f t="shared" si="140"/>
        <v>8.4387013859381916</v>
      </c>
      <c r="H513" s="1">
        <f t="shared" si="141"/>
        <v>12</v>
      </c>
    </row>
    <row r="514" spans="2:8">
      <c r="B514" s="1">
        <v>262</v>
      </c>
      <c r="C514" s="1">
        <f t="shared" si="136"/>
        <v>1646194.5504810517</v>
      </c>
      <c r="D514" s="1">
        <f t="shared" si="137"/>
        <v>1.2100638946405073</v>
      </c>
      <c r="E514" s="1">
        <f t="shared" si="138"/>
        <v>0.57751394313623883</v>
      </c>
      <c r="F514" s="1">
        <f t="shared" si="139"/>
        <v>0.74581667997359724</v>
      </c>
      <c r="G514" s="1">
        <f t="shared" si="140"/>
        <v>8.4333576405267525</v>
      </c>
      <c r="H514" s="1">
        <f t="shared" si="141"/>
        <v>12</v>
      </c>
    </row>
    <row r="515" spans="2:8">
      <c r="B515" s="1">
        <v>262.5</v>
      </c>
      <c r="C515" s="1">
        <f t="shared" si="136"/>
        <v>1649336.1431346415</v>
      </c>
      <c r="D515" s="1">
        <f t="shared" si="137"/>
        <v>1.2102158872918347</v>
      </c>
      <c r="E515" s="1">
        <f t="shared" si="138"/>
        <v>0.5790347291737411</v>
      </c>
      <c r="F515" s="1">
        <f t="shared" si="139"/>
        <v>0.74537592920342799</v>
      </c>
      <c r="G515" s="1">
        <f t="shared" si="140"/>
        <v>8.4280192518259014</v>
      </c>
      <c r="H515" s="1">
        <f t="shared" si="141"/>
        <v>12</v>
      </c>
    </row>
    <row r="516" spans="2:8">
      <c r="B516" s="1">
        <v>263</v>
      </c>
      <c r="C516" s="1">
        <f t="shared" ref="C516:C546" si="142">2*PI()*B516*1000</f>
        <v>1652477.7357882312</v>
      </c>
      <c r="D516" s="1">
        <f t="shared" ref="D516:D546" si="143">1+$E$15/$E$14*(1-$C$20^2/C516^2)</f>
        <v>1.2103670138892131</v>
      </c>
      <c r="E516" s="1">
        <f t="shared" ref="E516:E546" si="144">$C$21*(C516/$C$20-$C$20/C516)</f>
        <v>0.58055472003807296</v>
      </c>
      <c r="F516" s="1">
        <f t="shared" ref="F516:F546" si="145">(D516^2+E516^2)^0.5/(D516^2+E516^2)</f>
        <v>0.74493561745413128</v>
      </c>
      <c r="G516" s="1">
        <f t="shared" ref="G516:G546" si="146">F516*$C$23/$C$13-$C$3</f>
        <v>8.4226861805611737</v>
      </c>
      <c r="H516" s="1">
        <f t="shared" ref="H516:H546" si="147">$C$2</f>
        <v>12</v>
      </c>
    </row>
    <row r="517" spans="2:8">
      <c r="B517" s="1">
        <v>263.5</v>
      </c>
      <c r="C517" s="1">
        <f t="shared" si="142"/>
        <v>1655619.328441821</v>
      </c>
      <c r="D517" s="1">
        <f t="shared" si="143"/>
        <v>1.2105172809998666</v>
      </c>
      <c r="E517" s="1">
        <f t="shared" si="144"/>
        <v>0.5820739202558366</v>
      </c>
      <c r="F517" s="1">
        <f t="shared" si="145"/>
        <v>0.74449574152767006</v>
      </c>
      <c r="G517" s="1">
        <f t="shared" si="146"/>
        <v>8.417358387997826</v>
      </c>
      <c r="H517" s="1">
        <f t="shared" si="147"/>
        <v>12</v>
      </c>
    </row>
    <row r="518" spans="2:8">
      <c r="B518" s="1">
        <v>264</v>
      </c>
      <c r="C518" s="1">
        <f t="shared" si="142"/>
        <v>1658760.9210954108</v>
      </c>
      <c r="D518" s="1">
        <f t="shared" si="143"/>
        <v>1.210666695128888</v>
      </c>
      <c r="E518" s="1">
        <f t="shared" si="144"/>
        <v>0.58359233431934232</v>
      </c>
      <c r="F518" s="1">
        <f t="shared" si="145"/>
        <v>0.7440562982699761</v>
      </c>
      <c r="G518" s="1">
        <f t="shared" si="146"/>
        <v>8.4120358359336826</v>
      </c>
      <c r="H518" s="1">
        <f t="shared" si="147"/>
        <v>12</v>
      </c>
    </row>
    <row r="519" spans="2:8">
      <c r="B519" s="1">
        <v>264.5</v>
      </c>
      <c r="C519" s="1">
        <f t="shared" si="142"/>
        <v>1661902.5137490004</v>
      </c>
      <c r="D519" s="1">
        <f t="shared" si="143"/>
        <v>1.2108152627199442</v>
      </c>
      <c r="E519" s="1">
        <f t="shared" si="144"/>
        <v>0.58510996668693149</v>
      </c>
      <c r="F519" s="1">
        <f t="shared" si="145"/>
        <v>0.74361728457036724</v>
      </c>
      <c r="G519" s="1">
        <f t="shared" si="146"/>
        <v>8.4067184866920446</v>
      </c>
      <c r="H519" s="1">
        <f t="shared" si="147"/>
        <v>12</v>
      </c>
    </row>
    <row r="520" spans="2:8">
      <c r="B520" s="1">
        <v>265</v>
      </c>
      <c r="C520" s="1">
        <f t="shared" si="142"/>
        <v>1665044.1064025904</v>
      </c>
      <c r="D520" s="1">
        <f t="shared" si="143"/>
        <v>1.21096299015597</v>
      </c>
      <c r="E520" s="1">
        <f t="shared" si="144"/>
        <v>0.58662682178329839</v>
      </c>
      <c r="F520" s="1">
        <f t="shared" si="145"/>
        <v>0.74317869736097175</v>
      </c>
      <c r="G520" s="1">
        <f t="shared" si="146"/>
        <v>8.4014063031147472</v>
      </c>
      <c r="H520" s="1">
        <f t="shared" si="147"/>
        <v>12</v>
      </c>
    </row>
    <row r="521" spans="2:8">
      <c r="B521" s="1">
        <v>265.5</v>
      </c>
      <c r="C521" s="1">
        <f t="shared" si="142"/>
        <v>1668185.69905618</v>
      </c>
      <c r="D521" s="1">
        <f t="shared" si="143"/>
        <v>1.2111098837598531</v>
      </c>
      <c r="E521" s="1">
        <f t="shared" si="144"/>
        <v>0.58814290399980551</v>
      </c>
      <c r="F521" s="1">
        <f t="shared" si="145"/>
        <v>0.74274053361616188</v>
      </c>
      <c r="G521" s="1">
        <f t="shared" si="146"/>
        <v>8.3960992485552808</v>
      </c>
      <c r="H521" s="1">
        <f t="shared" si="147"/>
        <v>12</v>
      </c>
    </row>
    <row r="522" spans="2:8">
      <c r="B522" s="1">
        <v>266</v>
      </c>
      <c r="C522" s="1">
        <f t="shared" si="142"/>
        <v>1671327.29170977</v>
      </c>
      <c r="D522" s="1">
        <f t="shared" si="143"/>
        <v>1.2112559497951125</v>
      </c>
      <c r="E522" s="1">
        <f t="shared" si="144"/>
        <v>0.58965821769479831</v>
      </c>
      <c r="F522" s="1">
        <f t="shared" si="145"/>
        <v>0.74230279035199365</v>
      </c>
      <c r="G522" s="1">
        <f t="shared" si="146"/>
        <v>8.3907972868720115</v>
      </c>
      <c r="H522" s="1">
        <f t="shared" si="147"/>
        <v>12</v>
      </c>
    </row>
    <row r="523" spans="2:8">
      <c r="B523" s="1">
        <v>266.5</v>
      </c>
      <c r="C523" s="1">
        <f t="shared" si="142"/>
        <v>1674468.8843633595</v>
      </c>
      <c r="D523" s="1">
        <f t="shared" si="143"/>
        <v>1.2114011944665648</v>
      </c>
      <c r="E523" s="1">
        <f t="shared" si="144"/>
        <v>0.59117276719391343</v>
      </c>
      <c r="F523" s="1">
        <f t="shared" si="145"/>
        <v>0.74186546462565695</v>
      </c>
      <c r="G523" s="1">
        <f t="shared" si="146"/>
        <v>8.3855003824215206</v>
      </c>
      <c r="H523" s="1">
        <f t="shared" si="147"/>
        <v>12</v>
      </c>
    </row>
    <row r="524" spans="2:8">
      <c r="B524" s="1">
        <v>267</v>
      </c>
      <c r="C524" s="1">
        <f t="shared" si="142"/>
        <v>1677610.4770169496</v>
      </c>
      <c r="D524" s="1">
        <f t="shared" si="143"/>
        <v>1.2115456239209834</v>
      </c>
      <c r="E524" s="1">
        <f t="shared" si="144"/>
        <v>0.5926865567903864</v>
      </c>
      <c r="F524" s="1">
        <f t="shared" si="145"/>
        <v>0.74142855353493087</v>
      </c>
      <c r="G524" s="1">
        <f t="shared" si="146"/>
        <v>8.3802085000520066</v>
      </c>
      <c r="H524" s="1">
        <f t="shared" si="147"/>
        <v>12</v>
      </c>
    </row>
    <row r="525" spans="2:8">
      <c r="B525" s="1">
        <v>267.5</v>
      </c>
      <c r="C525" s="1">
        <f t="shared" si="142"/>
        <v>1680752.0696705393</v>
      </c>
      <c r="D525" s="1">
        <f t="shared" si="143"/>
        <v>1.2116892442477489</v>
      </c>
      <c r="E525" s="1">
        <f t="shared" si="144"/>
        <v>0.59419959074535333</v>
      </c>
      <c r="F525" s="1">
        <f t="shared" si="145"/>
        <v>0.74099205421764924</v>
      </c>
      <c r="G525" s="1">
        <f t="shared" si="146"/>
        <v>8.374921605096814</v>
      </c>
      <c r="H525" s="1">
        <f t="shared" si="147"/>
        <v>12</v>
      </c>
    </row>
    <row r="526" spans="2:8">
      <c r="B526" s="1">
        <v>268</v>
      </c>
      <c r="C526" s="1">
        <f t="shared" si="142"/>
        <v>1683893.6623241291</v>
      </c>
      <c r="D526" s="1">
        <f t="shared" si="143"/>
        <v>1.2118320614794913</v>
      </c>
      <c r="E526" s="1">
        <f t="shared" si="144"/>
        <v>0.59571187328815123</v>
      </c>
      <c r="F526" s="1">
        <f t="shared" si="145"/>
        <v>0.74055596385117073</v>
      </c>
      <c r="G526" s="1">
        <f t="shared" si="146"/>
        <v>8.3696396633680141</v>
      </c>
      <c r="H526" s="1">
        <f t="shared" si="147"/>
        <v>12</v>
      </c>
    </row>
    <row r="527" spans="2:8">
      <c r="B527" s="1">
        <v>268.5</v>
      </c>
      <c r="C527" s="1">
        <f t="shared" si="142"/>
        <v>1687035.2549777189</v>
      </c>
      <c r="D527" s="1">
        <f t="shared" si="143"/>
        <v>1.2119740815927229</v>
      </c>
      <c r="E527" s="1">
        <f t="shared" si="144"/>
        <v>0.59722340861661327</v>
      </c>
      <c r="F527" s="1">
        <f t="shared" si="145"/>
        <v>0.74012027965185978</v>
      </c>
      <c r="G527" s="1">
        <f t="shared" si="146"/>
        <v>8.3643626411501124</v>
      </c>
      <c r="H527" s="1">
        <f t="shared" si="147"/>
        <v>12</v>
      </c>
    </row>
    <row r="528" spans="2:8">
      <c r="B528" s="1">
        <v>269</v>
      </c>
      <c r="C528" s="1">
        <f t="shared" si="142"/>
        <v>1690176.8476313087</v>
      </c>
      <c r="D528" s="1">
        <f t="shared" si="143"/>
        <v>1.2121153105084643</v>
      </c>
      <c r="E528" s="1">
        <f t="shared" si="144"/>
        <v>0.59873420089736229</v>
      </c>
      <c r="F528" s="1">
        <f t="shared" si="145"/>
        <v>0.73968499887457118</v>
      </c>
      <c r="G528" s="1">
        <f t="shared" si="146"/>
        <v>8.3590905051938158</v>
      </c>
      <c r="H528" s="1">
        <f t="shared" si="147"/>
        <v>12</v>
      </c>
    </row>
    <row r="529" spans="2:8">
      <c r="B529" s="1">
        <v>269.5</v>
      </c>
      <c r="C529" s="1">
        <f t="shared" si="142"/>
        <v>1693318.4402848985</v>
      </c>
      <c r="D529" s="1">
        <f t="shared" si="143"/>
        <v>1.2122557540928605</v>
      </c>
      <c r="E529" s="1">
        <f t="shared" si="144"/>
        <v>0.60024425426609962</v>
      </c>
      <c r="F529" s="1">
        <f t="shared" si="145"/>
        <v>0.73925011881214531</v>
      </c>
      <c r="G529" s="1">
        <f t="shared" si="146"/>
        <v>8.353823222709913</v>
      </c>
      <c r="H529" s="1">
        <f t="shared" si="147"/>
        <v>12</v>
      </c>
    </row>
    <row r="530" spans="2:8">
      <c r="B530" s="1">
        <v>270</v>
      </c>
      <c r="C530" s="1">
        <f t="shared" si="142"/>
        <v>1696460.0329384883</v>
      </c>
      <c r="D530" s="1">
        <f t="shared" si="143"/>
        <v>1.2123954181577912</v>
      </c>
      <c r="E530" s="1">
        <f t="shared" si="144"/>
        <v>0.60175357282789221</v>
      </c>
      <c r="F530" s="1">
        <f t="shared" si="145"/>
        <v>0.73881563679490747</v>
      </c>
      <c r="G530" s="1">
        <f t="shared" si="146"/>
        <v>8.3485607613632116</v>
      </c>
      <c r="H530" s="1">
        <f t="shared" si="147"/>
        <v>12</v>
      </c>
    </row>
    <row r="531" spans="2:8">
      <c r="B531" s="1">
        <v>270.5</v>
      </c>
      <c r="C531" s="1">
        <f t="shared" si="142"/>
        <v>1699601.6255920781</v>
      </c>
      <c r="D531" s="1">
        <f t="shared" si="143"/>
        <v>1.2125343084614715</v>
      </c>
      <c r="E531" s="1">
        <f t="shared" si="144"/>
        <v>0.60326216065745508</v>
      </c>
      <c r="F531" s="1">
        <f t="shared" si="145"/>
        <v>0.73838155019017615</v>
      </c>
      <c r="G531" s="1">
        <f t="shared" si="146"/>
        <v>8.3433030892665787</v>
      </c>
      <c r="H531" s="1">
        <f t="shared" si="147"/>
        <v>12</v>
      </c>
    </row>
    <row r="532" spans="2:8">
      <c r="B532" s="1">
        <v>271</v>
      </c>
      <c r="C532" s="1">
        <f t="shared" si="142"/>
        <v>1702743.2182456679</v>
      </c>
      <c r="D532" s="1">
        <f t="shared" si="143"/>
        <v>1.2126724307090451</v>
      </c>
      <c r="E532" s="1">
        <f t="shared" si="144"/>
        <v>0.6047700217994314</v>
      </c>
      <c r="F532" s="1">
        <f t="shared" si="145"/>
        <v>0.73794785640177707</v>
      </c>
      <c r="G532" s="1">
        <f t="shared" si="146"/>
        <v>8.3380501749750646</v>
      </c>
      <c r="H532" s="1">
        <f t="shared" si="147"/>
        <v>12</v>
      </c>
    </row>
    <row r="533" spans="2:8">
      <c r="B533" s="1">
        <v>271.5</v>
      </c>
      <c r="C533" s="1">
        <f t="shared" si="142"/>
        <v>1705884.8108992577</v>
      </c>
      <c r="D533" s="1">
        <f t="shared" si="143"/>
        <v>1.212809790553171</v>
      </c>
      <c r="E533" s="1">
        <f t="shared" si="144"/>
        <v>0.60627716026866985</v>
      </c>
      <c r="F533" s="1">
        <f t="shared" si="145"/>
        <v>0.73751455286956458</v>
      </c>
      <c r="G533" s="1">
        <f t="shared" si="146"/>
        <v>8.3328019874800905</v>
      </c>
      <c r="H533" s="1">
        <f t="shared" si="147"/>
        <v>12</v>
      </c>
    </row>
    <row r="534" spans="2:8">
      <c r="B534" s="1">
        <v>272</v>
      </c>
      <c r="C534" s="1">
        <f t="shared" si="142"/>
        <v>1709026.4035528477</v>
      </c>
      <c r="D534" s="1">
        <f t="shared" si="143"/>
        <v>1.2129463935946014</v>
      </c>
      <c r="E534" s="1">
        <f t="shared" si="144"/>
        <v>0.60778358005049815</v>
      </c>
      <c r="F534" s="1">
        <f t="shared" si="145"/>
        <v>0.7370816370689488</v>
      </c>
      <c r="G534" s="1">
        <f t="shared" si="146"/>
        <v>8.327558496203741</v>
      </c>
      <c r="H534" s="1">
        <f t="shared" si="147"/>
        <v>12</v>
      </c>
    </row>
    <row r="535" spans="2:8">
      <c r="B535" s="1">
        <v>272.5</v>
      </c>
      <c r="C535" s="1">
        <f t="shared" si="142"/>
        <v>1712167.9962064372</v>
      </c>
      <c r="D535" s="1">
        <f t="shared" si="143"/>
        <v>1.2130822453827521</v>
      </c>
      <c r="E535" s="1">
        <f t="shared" si="144"/>
        <v>0.60928928510099334</v>
      </c>
      <c r="F535" s="1">
        <f t="shared" si="145"/>
        <v>0.73664910651043092</v>
      </c>
      <c r="G535" s="1">
        <f t="shared" si="146"/>
        <v>8.3223196709931191</v>
      </c>
      <c r="H535" s="1">
        <f t="shared" si="147"/>
        <v>12</v>
      </c>
    </row>
    <row r="536" spans="2:8">
      <c r="B536" s="1">
        <v>273</v>
      </c>
      <c r="C536" s="1">
        <f t="shared" si="142"/>
        <v>1715309.588860027</v>
      </c>
      <c r="D536" s="1">
        <f t="shared" si="143"/>
        <v>1.2132173514162672</v>
      </c>
      <c r="E536" s="1">
        <f t="shared" si="144"/>
        <v>0.61079427934725117</v>
      </c>
      <c r="F536" s="1">
        <f t="shared" si="145"/>
        <v>0.7362169587391425</v>
      </c>
      <c r="G536" s="1">
        <f t="shared" si="146"/>
        <v>8.3170854821147699</v>
      </c>
      <c r="H536" s="1">
        <f t="shared" si="147"/>
        <v>12</v>
      </c>
    </row>
    <row r="537" spans="2:8">
      <c r="B537" s="1">
        <v>273.5</v>
      </c>
      <c r="C537" s="1">
        <f t="shared" si="142"/>
        <v>1718451.1815136168</v>
      </c>
      <c r="D537" s="1">
        <f t="shared" si="143"/>
        <v>1.213351717143575</v>
      </c>
      <c r="E537" s="1">
        <f t="shared" si="144"/>
        <v>0.61229856668764926</v>
      </c>
      <c r="F537" s="1">
        <f t="shared" si="145"/>
        <v>0.7357851913343938</v>
      </c>
      <c r="G537" s="1">
        <f t="shared" si="146"/>
        <v>8.3118559002492169</v>
      </c>
      <c r="H537" s="1">
        <f t="shared" si="147"/>
        <v>12</v>
      </c>
    </row>
    <row r="538" spans="2:8">
      <c r="B538" s="1">
        <v>274</v>
      </c>
      <c r="C538" s="1">
        <f t="shared" si="142"/>
        <v>1721592.7741672066</v>
      </c>
      <c r="D538" s="1">
        <f t="shared" si="143"/>
        <v>1.2134853479634369</v>
      </c>
      <c r="E538" s="1">
        <f t="shared" si="144"/>
        <v>0.61380215099211033</v>
      </c>
      <c r="F538" s="1">
        <f t="shared" si="145"/>
        <v>0.73535380190922583</v>
      </c>
      <c r="G538" s="1">
        <f t="shared" si="146"/>
        <v>8.3066308964855295</v>
      </c>
      <c r="H538" s="1">
        <f t="shared" si="147"/>
        <v>12</v>
      </c>
    </row>
    <row r="539" spans="2:8">
      <c r="B539" s="1">
        <v>274.5</v>
      </c>
      <c r="C539" s="1">
        <f t="shared" si="142"/>
        <v>1724734.3668207964</v>
      </c>
      <c r="D539" s="1">
        <f t="shared" si="143"/>
        <v>1.2136182492254901</v>
      </c>
      <c r="E539" s="1">
        <f t="shared" si="144"/>
        <v>0.61530503610236054</v>
      </c>
      <c r="F539" s="1">
        <f t="shared" si="145"/>
        <v>0.7349227881099708</v>
      </c>
      <c r="G539" s="1">
        <f t="shared" si="146"/>
        <v>8.3014104423159996</v>
      </c>
      <c r="H539" s="1">
        <f t="shared" si="147"/>
        <v>12</v>
      </c>
    </row>
    <row r="540" spans="2:8">
      <c r="B540" s="1">
        <v>275</v>
      </c>
      <c r="C540" s="1">
        <f t="shared" si="142"/>
        <v>1727875.9594743862</v>
      </c>
      <c r="D540" s="1">
        <f t="shared" si="143"/>
        <v>1.2137504262307832</v>
      </c>
      <c r="E540" s="1">
        <f t="shared" si="144"/>
        <v>0.61680722583218683</v>
      </c>
      <c r="F540" s="1">
        <f t="shared" si="145"/>
        <v>0.73449214761581616</v>
      </c>
      <c r="G540" s="1">
        <f t="shared" si="146"/>
        <v>8.2961945096308654</v>
      </c>
      <c r="H540" s="1">
        <f t="shared" si="147"/>
        <v>12</v>
      </c>
    </row>
    <row r="541" spans="2:8">
      <c r="B541" s="1">
        <v>275.5</v>
      </c>
      <c r="C541" s="1">
        <f t="shared" si="142"/>
        <v>1731017.552127976</v>
      </c>
      <c r="D541" s="1">
        <f t="shared" si="143"/>
        <v>1.2138818842323047</v>
      </c>
      <c r="E541" s="1">
        <f t="shared" si="144"/>
        <v>0.61830872396768943</v>
      </c>
      <c r="F541" s="1">
        <f t="shared" si="145"/>
        <v>0.73406187813837709</v>
      </c>
      <c r="G541" s="1">
        <f t="shared" si="146"/>
        <v>8.290983070713132</v>
      </c>
      <c r="H541" s="1">
        <f t="shared" si="147"/>
        <v>12</v>
      </c>
    </row>
    <row r="542" spans="2:8">
      <c r="B542" s="1">
        <v>276</v>
      </c>
      <c r="C542" s="1">
        <f t="shared" si="142"/>
        <v>1734159.1447815658</v>
      </c>
      <c r="D542" s="1">
        <f t="shared" si="143"/>
        <v>1.2140126284355044</v>
      </c>
      <c r="E542" s="1">
        <f t="shared" si="144"/>
        <v>0.61980953426753316</v>
      </c>
      <c r="F542" s="1">
        <f t="shared" si="145"/>
        <v>0.73363197742127306</v>
      </c>
      <c r="G542" s="1">
        <f t="shared" si="146"/>
        <v>8.2857760982334359</v>
      </c>
      <c r="H542" s="1">
        <f t="shared" si="147"/>
        <v>12</v>
      </c>
    </row>
    <row r="543" spans="2:8">
      <c r="B543" s="1">
        <v>276.5</v>
      </c>
      <c r="C543" s="1">
        <f t="shared" si="142"/>
        <v>1737300.7374351555</v>
      </c>
      <c r="D543" s="1">
        <f t="shared" si="143"/>
        <v>1.2141426639988095</v>
      </c>
      <c r="E543" s="1">
        <f t="shared" si="144"/>
        <v>0.62130966046319525</v>
      </c>
      <c r="F543" s="1">
        <f t="shared" si="145"/>
        <v>0.7332024432397104</v>
      </c>
      <c r="G543" s="1">
        <f t="shared" si="146"/>
        <v>8.280573565245005</v>
      </c>
      <c r="H543" s="1">
        <f t="shared" si="147"/>
        <v>12</v>
      </c>
    </row>
    <row r="544" spans="2:8">
      <c r="B544" s="1">
        <v>277</v>
      </c>
      <c r="C544" s="1">
        <f t="shared" si="142"/>
        <v>1740442.3300887453</v>
      </c>
      <c r="D544" s="1">
        <f t="shared" si="143"/>
        <v>1.2142719960341328</v>
      </c>
      <c r="E544" s="1">
        <f t="shared" si="144"/>
        <v>0.62280910625921082</v>
      </c>
      <c r="F544" s="1">
        <f t="shared" si="145"/>
        <v>0.73277327340007181</v>
      </c>
      <c r="G544" s="1">
        <f t="shared" si="146"/>
        <v>8.2753754451786623</v>
      </c>
      <c r="H544" s="1">
        <f t="shared" si="147"/>
        <v>12</v>
      </c>
    </row>
    <row r="545" spans="2:8">
      <c r="B545" s="1">
        <v>277.5</v>
      </c>
      <c r="C545" s="1">
        <f t="shared" si="142"/>
        <v>1743583.9227423354</v>
      </c>
      <c r="D545" s="1">
        <f t="shared" si="143"/>
        <v>1.2144006296073759</v>
      </c>
      <c r="E545" s="1">
        <f t="shared" si="144"/>
        <v>0.62430787533341647</v>
      </c>
      <c r="F545" s="1">
        <f t="shared" si="145"/>
        <v>0.73234446573950951</v>
      </c>
      <c r="G545" s="1">
        <f t="shared" si="146"/>
        <v>8.2701817118379246</v>
      </c>
      <c r="H545" s="1">
        <f t="shared" si="147"/>
        <v>12</v>
      </c>
    </row>
    <row r="546" spans="2:8">
      <c r="B546" s="1">
        <v>278</v>
      </c>
      <c r="C546" s="1">
        <f t="shared" si="142"/>
        <v>1746725.5153959249</v>
      </c>
      <c r="D546" s="1">
        <f t="shared" si="143"/>
        <v>1.2145285697389236</v>
      </c>
      <c r="E546" s="1">
        <f t="shared" si="144"/>
        <v>0.62580597133718796</v>
      </c>
      <c r="F546" s="1">
        <f t="shared" si="145"/>
        <v>0.73191601812554574</v>
      </c>
      <c r="G546" s="1">
        <f t="shared" si="146"/>
        <v>8.264992339394146</v>
      </c>
      <c r="H546" s="1">
        <f t="shared" si="147"/>
        <v>12</v>
      </c>
    </row>
    <row r="547" spans="2:8">
      <c r="B547" s="1">
        <v>278.5</v>
      </c>
      <c r="C547" s="1">
        <f t="shared" ref="C547" si="148">2*PI()*B547*1000</f>
        <v>1749867.1080495149</v>
      </c>
      <c r="D547" s="1">
        <f t="shared" ref="D547" si="149">1+$E$15/$E$14*(1-$C$20^2/C547^2)</f>
        <v>1.2146558214041365</v>
      </c>
      <c r="E547" s="1">
        <f t="shared" ref="E547" si="150">$C$21*(C547/$C$20-$C$20/C547)</f>
        <v>0.62730339789568101</v>
      </c>
      <c r="F547" s="1">
        <f t="shared" ref="F547" si="151">(D547^2+E547^2)^0.5/(D547^2+E547^2)</f>
        <v>0.73148792845567656</v>
      </c>
      <c r="G547" s="1">
        <f t="shared" ref="G547" si="152">F547*$C$23/$C$13-$C$3</f>
        <v>8.2598073023817271</v>
      </c>
      <c r="H547" s="1">
        <f t="shared" ref="H547" si="153">$C$2</f>
        <v>12</v>
      </c>
    </row>
    <row r="548" spans="2:8">
      <c r="B548" s="1">
        <v>279</v>
      </c>
      <c r="C548" s="1">
        <f t="shared" ref="C548:C579" si="154">2*PI()*B548*1000</f>
        <v>1753008.7007031045</v>
      </c>
      <c r="D548" s="1">
        <f t="shared" ref="D548:D579" si="155">1+$E$15/$E$14*(1-$C$20^2/C548^2)</f>
        <v>1.2147823895338314</v>
      </c>
      <c r="E548" s="1">
        <f t="shared" ref="E548:E579" si="156">$C$21*(C548/$C$20-$C$20/C548)</f>
        <v>0.62880015860806326</v>
      </c>
      <c r="F548" s="1">
        <f t="shared" ref="F548:F579" si="157">(D548^2+E548^2)^0.5/(D548^2+E548^2)</f>
        <v>0.73106019465698402</v>
      </c>
      <c r="G548" s="1">
        <f t="shared" ref="G548:G579" si="158">F548*$C$23/$C$13-$C$3</f>
        <v>8.2546265756934094</v>
      </c>
      <c r="H548" s="1">
        <f t="shared" ref="H548:H579" si="159">$C$2</f>
        <v>12</v>
      </c>
    </row>
    <row r="549" spans="2:8">
      <c r="B549" s="1">
        <v>279.5</v>
      </c>
      <c r="C549" s="1">
        <f t="shared" si="154"/>
        <v>1756150.2933566945</v>
      </c>
      <c r="D549" s="1">
        <f t="shared" si="155"/>
        <v>1.2149082790147623</v>
      </c>
      <c r="E549" s="1">
        <f t="shared" si="156"/>
        <v>0.63029625704774894</v>
      </c>
      <c r="F549" s="1">
        <f t="shared" si="157"/>
        <v>0.73063281468574992</v>
      </c>
      <c r="G549" s="1">
        <f t="shared" si="158"/>
        <v>8.2494501345756106</v>
      </c>
      <c r="H549" s="1">
        <f t="shared" si="159"/>
        <v>12</v>
      </c>
    </row>
    <row r="550" spans="2:8">
      <c r="B550" s="1">
        <v>280</v>
      </c>
      <c r="C550" s="1">
        <f t="shared" si="154"/>
        <v>1759291.8860102841</v>
      </c>
      <c r="D550" s="1">
        <f t="shared" si="155"/>
        <v>1.2150334946900891</v>
      </c>
      <c r="E550" s="1">
        <f t="shared" si="156"/>
        <v>0.63179169676262703</v>
      </c>
      <c r="F550" s="1">
        <f t="shared" si="157"/>
        <v>0.73020578652707824</v>
      </c>
      <c r="G550" s="1">
        <f t="shared" si="158"/>
        <v>8.2442779546238381</v>
      </c>
      <c r="H550" s="1">
        <f t="shared" si="159"/>
        <v>12</v>
      </c>
    </row>
    <row r="551" spans="2:8">
      <c r="B551" s="1">
        <v>280.5</v>
      </c>
      <c r="C551" s="1">
        <f t="shared" si="154"/>
        <v>1762433.4786638741</v>
      </c>
      <c r="D551" s="1">
        <f t="shared" si="155"/>
        <v>1.2151580413598455</v>
      </c>
      <c r="E551" s="1">
        <f t="shared" si="156"/>
        <v>0.63328648127529064</v>
      </c>
      <c r="F551" s="1">
        <f t="shared" si="157"/>
        <v>0.72977910819451985</v>
      </c>
      <c r="G551" s="1">
        <f t="shared" si="158"/>
        <v>8.2391100117781519</v>
      </c>
      <c r="H551" s="1">
        <f t="shared" si="159"/>
        <v>12</v>
      </c>
    </row>
    <row r="552" spans="2:8">
      <c r="B552" s="1">
        <v>281</v>
      </c>
      <c r="C552" s="1">
        <f t="shared" si="154"/>
        <v>1765575.0713174636</v>
      </c>
      <c r="D552" s="1">
        <f t="shared" si="155"/>
        <v>1.2152819237813981</v>
      </c>
      <c r="E552" s="1">
        <f t="shared" si="156"/>
        <v>0.63478061408326003</v>
      </c>
      <c r="F552" s="1">
        <f t="shared" si="157"/>
        <v>0.72935277772970397</v>
      </c>
      <c r="G552" s="1">
        <f t="shared" si="158"/>
        <v>8.233946282318696</v>
      </c>
      <c r="H552" s="1">
        <f t="shared" si="159"/>
        <v>12</v>
      </c>
    </row>
    <row r="553" spans="2:8">
      <c r="B553" s="1">
        <v>281.5</v>
      </c>
      <c r="C553" s="1">
        <f t="shared" si="154"/>
        <v>1768716.6639710534</v>
      </c>
      <c r="D553" s="1">
        <f t="shared" si="155"/>
        <v>1.2154051466699012</v>
      </c>
      <c r="E553" s="1">
        <f t="shared" si="156"/>
        <v>0.63627409865920703</v>
      </c>
      <c r="F553" s="1">
        <f t="shared" si="157"/>
        <v>0.72892679320197384</v>
      </c>
      <c r="G553" s="1">
        <f t="shared" si="158"/>
        <v>8.2287867428612866</v>
      </c>
      <c r="H553" s="1">
        <f t="shared" si="159"/>
        <v>12</v>
      </c>
    </row>
    <row r="554" spans="2:8">
      <c r="B554" s="1">
        <v>282</v>
      </c>
      <c r="C554" s="1">
        <f t="shared" si="154"/>
        <v>1771858.2566246432</v>
      </c>
      <c r="D554" s="1">
        <f t="shared" si="155"/>
        <v>1.2155277146987449</v>
      </c>
      <c r="E554" s="1">
        <f t="shared" si="156"/>
        <v>0.63776693845117405</v>
      </c>
      <c r="F554" s="1">
        <f t="shared" si="157"/>
        <v>0.72850115270802762</v>
      </c>
      <c r="G554" s="1">
        <f t="shared" si="158"/>
        <v>8.2236313703530683</v>
      </c>
      <c r="H554" s="1">
        <f t="shared" si="159"/>
        <v>12</v>
      </c>
    </row>
    <row r="555" spans="2:8">
      <c r="B555" s="1">
        <v>282.5</v>
      </c>
      <c r="C555" s="1">
        <f t="shared" si="154"/>
        <v>1774999.849278233</v>
      </c>
      <c r="D555" s="1">
        <f t="shared" si="155"/>
        <v>1.2156496324999981</v>
      </c>
      <c r="E555" s="1">
        <f t="shared" si="156"/>
        <v>0.63925913688279312</v>
      </c>
      <c r="F555" s="1">
        <f t="shared" si="157"/>
        <v>0.72807585437156397</v>
      </c>
      <c r="G555" s="1">
        <f t="shared" si="158"/>
        <v>8.2184801420682128</v>
      </c>
      <c r="H555" s="1">
        <f t="shared" si="159"/>
        <v>12</v>
      </c>
    </row>
    <row r="556" spans="2:8">
      <c r="B556" s="1">
        <v>283</v>
      </c>
      <c r="C556" s="1">
        <f t="shared" si="154"/>
        <v>1778141.441931823</v>
      </c>
      <c r="D556" s="1">
        <f t="shared" si="155"/>
        <v>1.2157709046648477</v>
      </c>
      <c r="E556" s="1">
        <f t="shared" si="156"/>
        <v>0.64075069735350065</v>
      </c>
      <c r="F556" s="1">
        <f t="shared" si="157"/>
        <v>0.72765089634293156</v>
      </c>
      <c r="G556" s="1">
        <f t="shared" si="158"/>
        <v>8.2133330356036769</v>
      </c>
      <c r="H556" s="1">
        <f t="shared" si="159"/>
        <v>12</v>
      </c>
    </row>
    <row r="557" spans="2:8">
      <c r="B557" s="1">
        <v>283.5</v>
      </c>
      <c r="C557" s="1">
        <f t="shared" si="154"/>
        <v>1781283.0345854126</v>
      </c>
      <c r="D557" s="1">
        <f t="shared" si="155"/>
        <v>1.2158915357440283</v>
      </c>
      <c r="E557" s="1">
        <f t="shared" si="156"/>
        <v>0.642241623238751</v>
      </c>
      <c r="F557" s="1">
        <f t="shared" si="157"/>
        <v>0.72722627679878549</v>
      </c>
      <c r="G557" s="1">
        <f t="shared" si="158"/>
        <v>8.2081900288750465</v>
      </c>
      <c r="H557" s="1">
        <f t="shared" si="159"/>
        <v>12</v>
      </c>
    </row>
    <row r="558" spans="2:8">
      <c r="B558" s="1">
        <v>284</v>
      </c>
      <c r="C558" s="1">
        <f t="shared" si="154"/>
        <v>1784424.6272390026</v>
      </c>
      <c r="D558" s="1">
        <f t="shared" si="155"/>
        <v>1.2160115302482517</v>
      </c>
      <c r="E558" s="1">
        <f t="shared" si="156"/>
        <v>0.6437319178902281</v>
      </c>
      <c r="F558" s="1">
        <f t="shared" si="157"/>
        <v>0.72680199394174483</v>
      </c>
      <c r="G558" s="1">
        <f t="shared" si="158"/>
        <v>8.2030511001123809</v>
      </c>
      <c r="H558" s="1">
        <f t="shared" si="159"/>
        <v>12</v>
      </c>
    </row>
    <row r="559" spans="2:8">
      <c r="B559" s="1">
        <v>284.5</v>
      </c>
      <c r="C559" s="1">
        <f t="shared" si="154"/>
        <v>1787566.2198925922</v>
      </c>
      <c r="D559" s="1">
        <f t="shared" si="155"/>
        <v>1.2161308926486263</v>
      </c>
      <c r="E559" s="1">
        <f t="shared" si="156"/>
        <v>0.64522158463605372</v>
      </c>
      <c r="F559" s="1">
        <f t="shared" si="157"/>
        <v>0.72637804600005851</v>
      </c>
      <c r="G559" s="1">
        <f t="shared" si="158"/>
        <v>8.197916227856167</v>
      </c>
      <c r="H559" s="1">
        <f t="shared" si="159"/>
        <v>12</v>
      </c>
    </row>
    <row r="560" spans="2:8">
      <c r="B560" s="1">
        <v>285</v>
      </c>
      <c r="C560" s="1">
        <f t="shared" si="154"/>
        <v>1790707.8125461822</v>
      </c>
      <c r="D560" s="1">
        <f t="shared" si="155"/>
        <v>1.2162496273770758</v>
      </c>
      <c r="E560" s="1">
        <f t="shared" si="156"/>
        <v>0.64671062678099456</v>
      </c>
      <c r="F560" s="1">
        <f t="shared" si="157"/>
        <v>0.72595443122727199</v>
      </c>
      <c r="G560" s="1">
        <f t="shared" si="158"/>
        <v>8.1927853909532882</v>
      </c>
      <c r="H560" s="1">
        <f t="shared" si="159"/>
        <v>12</v>
      </c>
    </row>
    <row r="561" spans="2:8">
      <c r="B561" s="1">
        <v>285.5</v>
      </c>
      <c r="C561" s="1">
        <f t="shared" si="154"/>
        <v>1793849.4051997717</v>
      </c>
      <c r="D561" s="1">
        <f t="shared" si="155"/>
        <v>1.2163677388267486</v>
      </c>
      <c r="E561" s="1">
        <f t="shared" si="156"/>
        <v>0.64819904760666625</v>
      </c>
      <c r="F561" s="1">
        <f t="shared" si="157"/>
        <v>0.72553114790190198</v>
      </c>
      <c r="G561" s="1">
        <f t="shared" si="158"/>
        <v>8.1876585685530792</v>
      </c>
      <c r="H561" s="1">
        <f t="shared" si="159"/>
        <v>12</v>
      </c>
    </row>
    <row r="562" spans="2:8">
      <c r="B562" s="1">
        <v>286</v>
      </c>
      <c r="C562" s="1">
        <f t="shared" si="154"/>
        <v>1796990.9978533618</v>
      </c>
      <c r="D562" s="1">
        <f t="shared" si="155"/>
        <v>1.2164852313524253</v>
      </c>
      <c r="E562" s="1">
        <f t="shared" si="156"/>
        <v>0.64968685037173668</v>
      </c>
      <c r="F562" s="1">
        <f t="shared" si="157"/>
        <v>0.72510819432711171</v>
      </c>
      <c r="G562" s="1">
        <f t="shared" si="158"/>
        <v>8.1825357401033916</v>
      </c>
      <c r="H562" s="1">
        <f t="shared" si="159"/>
        <v>12</v>
      </c>
    </row>
    <row r="563" spans="2:8">
      <c r="B563" s="1">
        <v>286.5</v>
      </c>
      <c r="C563" s="1">
        <f t="shared" si="154"/>
        <v>1800132.5905069513</v>
      </c>
      <c r="D563" s="1">
        <f t="shared" si="155"/>
        <v>1.2166021092709201</v>
      </c>
      <c r="E563" s="1">
        <f t="shared" si="156"/>
        <v>0.65117403831212473</v>
      </c>
      <c r="F563" s="1">
        <f t="shared" si="157"/>
        <v>0.7246855688303937</v>
      </c>
      <c r="G563" s="1">
        <f t="shared" si="158"/>
        <v>8.1774168853467586</v>
      </c>
      <c r="H563" s="1">
        <f t="shared" si="159"/>
        <v>12</v>
      </c>
    </row>
    <row r="564" spans="2:8">
      <c r="B564" s="1">
        <v>287</v>
      </c>
      <c r="C564" s="1">
        <f t="shared" si="154"/>
        <v>1803274.1831605413</v>
      </c>
      <c r="D564" s="1">
        <f t="shared" si="155"/>
        <v>1.2167183768614769</v>
      </c>
      <c r="E564" s="1">
        <f t="shared" si="156"/>
        <v>0.65266061464120018</v>
      </c>
      <c r="F564" s="1">
        <f t="shared" si="157"/>
        <v>0.72426326976325495</v>
      </c>
      <c r="G564" s="1">
        <f t="shared" si="158"/>
        <v>8.1723019843165741</v>
      </c>
      <c r="H564" s="1">
        <f t="shared" si="159"/>
        <v>12</v>
      </c>
    </row>
    <row r="565" spans="2:8">
      <c r="B565" s="1">
        <v>287.5</v>
      </c>
      <c r="C565" s="1">
        <f t="shared" si="154"/>
        <v>1806415.7758141309</v>
      </c>
      <c r="D565" s="1">
        <f t="shared" si="155"/>
        <v>1.2168340383661609</v>
      </c>
      <c r="E565" s="1">
        <f t="shared" si="156"/>
        <v>0.65414658254997826</v>
      </c>
      <c r="F565" s="1">
        <f t="shared" si="157"/>
        <v>0.72384129550090659</v>
      </c>
      <c r="G565" s="1">
        <f t="shared" si="158"/>
        <v>8.1671910173333409</v>
      </c>
      <c r="H565" s="1">
        <f t="shared" si="159"/>
        <v>12</v>
      </c>
    </row>
    <row r="566" spans="2:8">
      <c r="B566" s="1">
        <v>288</v>
      </c>
      <c r="C566" s="1">
        <f t="shared" si="154"/>
        <v>1809557.3684677209</v>
      </c>
      <c r="D566" s="1">
        <f t="shared" si="155"/>
        <v>1.2169490979902462</v>
      </c>
      <c r="E566" s="1">
        <f t="shared" si="156"/>
        <v>0.65563194520731505</v>
      </c>
      <c r="F566" s="1">
        <f t="shared" si="157"/>
        <v>0.72341964444195739</v>
      </c>
      <c r="G566" s="1">
        <f t="shared" si="158"/>
        <v>8.1620839650009511</v>
      </c>
      <c r="H566" s="1">
        <f t="shared" si="159"/>
        <v>12</v>
      </c>
    </row>
    <row r="567" spans="2:8">
      <c r="B567" s="1">
        <v>288.5</v>
      </c>
      <c r="C567" s="1">
        <f t="shared" si="154"/>
        <v>1812698.9611213107</v>
      </c>
      <c r="D567" s="1">
        <f t="shared" si="155"/>
        <v>1.2170635599025976</v>
      </c>
      <c r="E567" s="1">
        <f t="shared" si="156"/>
        <v>0.6571167057600984</v>
      </c>
      <c r="F567" s="1">
        <f t="shared" si="157"/>
        <v>0.72299831500811251</v>
      </c>
      <c r="G567" s="1">
        <f t="shared" si="158"/>
        <v>8.1569808082030413</v>
      </c>
      <c r="H567" s="1">
        <f t="shared" si="159"/>
        <v>12</v>
      </c>
    </row>
    <row r="568" spans="2:8">
      <c r="B568" s="1">
        <v>289</v>
      </c>
      <c r="C568" s="1">
        <f t="shared" si="154"/>
        <v>1815840.5537749005</v>
      </c>
      <c r="D568" s="1">
        <f t="shared" si="155"/>
        <v>1.2171774282360481</v>
      </c>
      <c r="E568" s="1">
        <f t="shared" si="156"/>
        <v>0.65860086733343803</v>
      </c>
      <c r="F568" s="1">
        <f t="shared" si="157"/>
        <v>0.72257730564387435</v>
      </c>
      <c r="G568" s="1">
        <f t="shared" si="158"/>
        <v>8.1518815280993735</v>
      </c>
      <c r="H568" s="1">
        <f t="shared" si="159"/>
        <v>12</v>
      </c>
    </row>
    <row r="569" spans="2:8">
      <c r="B569" s="1">
        <v>289.5</v>
      </c>
      <c r="C569" s="1">
        <f t="shared" si="154"/>
        <v>1818982.1464284903</v>
      </c>
      <c r="D569" s="1">
        <f t="shared" si="155"/>
        <v>1.2172907070877725</v>
      </c>
      <c r="E569" s="1">
        <f t="shared" si="156"/>
        <v>0.66008443303085496</v>
      </c>
      <c r="F569" s="1">
        <f t="shared" si="157"/>
        <v>0.7221566148162486</v>
      </c>
      <c r="G569" s="1">
        <f t="shared" si="158"/>
        <v>8.1467861061222635</v>
      </c>
      <c r="H569" s="1">
        <f t="shared" si="159"/>
        <v>12</v>
      </c>
    </row>
    <row r="570" spans="2:8">
      <c r="B570" s="1">
        <v>290</v>
      </c>
      <c r="C570" s="1">
        <f t="shared" si="154"/>
        <v>1822123.7390820801</v>
      </c>
      <c r="D570" s="1">
        <f t="shared" si="155"/>
        <v>1.217403400519655</v>
      </c>
      <c r="E570" s="1">
        <f t="shared" si="156"/>
        <v>0.6615674059344655</v>
      </c>
      <c r="F570" s="1">
        <f t="shared" si="157"/>
        <v>0.72173624101445422</v>
      </c>
      <c r="G570" s="1">
        <f t="shared" si="158"/>
        <v>8.1416945239730794</v>
      </c>
      <c r="H570" s="1">
        <f t="shared" si="159"/>
        <v>12</v>
      </c>
    </row>
    <row r="571" spans="2:8">
      <c r="B571" s="1">
        <v>290.5</v>
      </c>
      <c r="C571" s="1">
        <f t="shared" si="154"/>
        <v>1825265.3317356699</v>
      </c>
      <c r="D571" s="1">
        <f t="shared" si="155"/>
        <v>1.2175155125586543</v>
      </c>
      <c r="E571" s="1">
        <f t="shared" si="156"/>
        <v>0.66304978910516754</v>
      </c>
      <c r="F571" s="1">
        <f t="shared" si="157"/>
        <v>0.7213161827496356</v>
      </c>
      <c r="G571" s="1">
        <f t="shared" si="158"/>
        <v>8.1366067636187527</v>
      </c>
      <c r="H571" s="1">
        <f t="shared" si="159"/>
        <v>12</v>
      </c>
    </row>
    <row r="572" spans="2:8">
      <c r="B572" s="1">
        <v>291</v>
      </c>
      <c r="C572" s="1">
        <f t="shared" si="154"/>
        <v>1828406.9243892594</v>
      </c>
      <c r="D572" s="1">
        <f t="shared" si="155"/>
        <v>1.2176270471971633</v>
      </c>
      <c r="E572" s="1">
        <f t="shared" si="156"/>
        <v>0.6645315855828211</v>
      </c>
      <c r="F572" s="1">
        <f t="shared" si="157"/>
        <v>0.72089643855458074</v>
      </c>
      <c r="G572" s="1">
        <f t="shared" si="158"/>
        <v>8.1315228072883574</v>
      </c>
      <c r="H572" s="1">
        <f t="shared" si="159"/>
        <v>12</v>
      </c>
    </row>
    <row r="573" spans="2:8">
      <c r="B573" s="1">
        <v>291.5</v>
      </c>
      <c r="C573" s="1">
        <f t="shared" si="154"/>
        <v>1831548.5170428494</v>
      </c>
      <c r="D573" s="1">
        <f t="shared" si="155"/>
        <v>1.2177380083933635</v>
      </c>
      <c r="E573" s="1">
        <f t="shared" si="156"/>
        <v>0.66601279838643013</v>
      </c>
      <c r="F573" s="1">
        <f t="shared" si="157"/>
        <v>0.72047700698344141</v>
      </c>
      <c r="G573" s="1">
        <f t="shared" si="158"/>
        <v>8.1264426374697312</v>
      </c>
      <c r="H573" s="1">
        <f t="shared" si="159"/>
        <v>12</v>
      </c>
    </row>
    <row r="574" spans="2:8">
      <c r="B574" s="1">
        <v>292</v>
      </c>
      <c r="C574" s="1">
        <f t="shared" si="154"/>
        <v>1834690.109696439</v>
      </c>
      <c r="D574" s="1">
        <f t="shared" si="155"/>
        <v>1.2178484000715775</v>
      </c>
      <c r="E574" s="1">
        <f t="shared" si="156"/>
        <v>0.66749343051431997</v>
      </c>
      <c r="F574" s="1">
        <f t="shared" si="157"/>
        <v>0.72005788661145775</v>
      </c>
      <c r="G574" s="1">
        <f t="shared" si="158"/>
        <v>8.1213662369061339</v>
      </c>
      <c r="H574" s="1">
        <f t="shared" si="159"/>
        <v>12</v>
      </c>
    </row>
    <row r="575" spans="2:8">
      <c r="B575" s="1">
        <v>292.5</v>
      </c>
      <c r="C575" s="1">
        <f t="shared" si="154"/>
        <v>1837831.702350029</v>
      </c>
      <c r="D575" s="1">
        <f t="shared" si="155"/>
        <v>1.217958226122615</v>
      </c>
      <c r="E575" s="1">
        <f t="shared" si="156"/>
        <v>0.66897348494431497</v>
      </c>
      <c r="F575" s="1">
        <f t="shared" si="157"/>
        <v>0.71963907603468591</v>
      </c>
      <c r="G575" s="1">
        <f t="shared" si="158"/>
        <v>8.1162935885929457</v>
      </c>
      <c r="H575" s="1">
        <f t="shared" si="159"/>
        <v>12</v>
      </c>
    </row>
    <row r="576" spans="2:8">
      <c r="B576" s="1">
        <v>293</v>
      </c>
      <c r="C576" s="1">
        <f t="shared" si="154"/>
        <v>1840973.2950036186</v>
      </c>
      <c r="D576" s="1">
        <f t="shared" si="155"/>
        <v>1.2180674904041164</v>
      </c>
      <c r="E576" s="1">
        <f t="shared" si="156"/>
        <v>0.6704529646339128</v>
      </c>
      <c r="F576" s="1">
        <f t="shared" si="157"/>
        <v>0.71922057386972926</v>
      </c>
      <c r="G576" s="1">
        <f t="shared" si="158"/>
        <v>8.1112246757744195</v>
      </c>
      <c r="H576" s="1">
        <f t="shared" si="159"/>
        <v>12</v>
      </c>
    </row>
    <row r="577" spans="2:8">
      <c r="B577" s="1">
        <v>293.5</v>
      </c>
      <c r="C577" s="1">
        <f t="shared" si="154"/>
        <v>1844114.8876572086</v>
      </c>
      <c r="D577" s="1">
        <f t="shared" si="155"/>
        <v>1.2181761967408906</v>
      </c>
      <c r="E577" s="1">
        <f t="shared" si="156"/>
        <v>0.67193187252045816</v>
      </c>
      <c r="F577" s="1">
        <f t="shared" si="157"/>
        <v>0.71880237875347452</v>
      </c>
      <c r="G577" s="1">
        <f t="shared" si="158"/>
        <v>8.1061594819404803</v>
      </c>
      <c r="H577" s="1">
        <f t="shared" si="159"/>
        <v>12</v>
      </c>
    </row>
    <row r="578" spans="2:8">
      <c r="B578" s="1">
        <v>294</v>
      </c>
      <c r="C578" s="1">
        <f t="shared" si="154"/>
        <v>1847256.4803107984</v>
      </c>
      <c r="D578" s="1">
        <f t="shared" si="155"/>
        <v>1.2182843489252508</v>
      </c>
      <c r="E578" s="1">
        <f t="shared" si="156"/>
        <v>0.6734102115213132</v>
      </c>
      <c r="F578" s="1">
        <f t="shared" si="157"/>
        <v>0.71838448934282872</v>
      </c>
      <c r="G578" s="1">
        <f t="shared" si="158"/>
        <v>8.1010979908235417</v>
      </c>
      <c r="H578" s="1">
        <f t="shared" si="159"/>
        <v>12</v>
      </c>
    </row>
    <row r="579" spans="2:8">
      <c r="B579" s="1">
        <v>294.5</v>
      </c>
      <c r="C579" s="1">
        <f t="shared" si="154"/>
        <v>1850398.0729643882</v>
      </c>
      <c r="D579" s="1">
        <f t="shared" si="155"/>
        <v>1.2183919507173446</v>
      </c>
      <c r="E579" s="1">
        <f t="shared" si="156"/>
        <v>0.67488798453402832</v>
      </c>
      <c r="F579" s="1">
        <f t="shared" si="157"/>
        <v>0.7179669043144612</v>
      </c>
      <c r="G579" s="1">
        <f t="shared" si="158"/>
        <v>8.0960401863953724</v>
      </c>
      <c r="H579" s="1">
        <f t="shared" si="159"/>
        <v>12</v>
      </c>
    </row>
    <row r="580" spans="2:8">
      <c r="B580" s="1">
        <v>295</v>
      </c>
      <c r="C580" s="1">
        <f t="shared" ref="C580:C610" si="160">2*PI()*B580*1000</f>
        <v>1853539.665617978</v>
      </c>
      <c r="D580" s="1">
        <f t="shared" ref="D580:D610" si="161">1+$E$15/$E$14*(1-$C$20^2/C580^2)</f>
        <v>1.218499005845481</v>
      </c>
      <c r="E580" s="1">
        <f t="shared" ref="E580:E610" si="162">$C$21*(C580/$C$20-$C$20/C580)</f>
        <v>0.67636519443650922</v>
      </c>
      <c r="F580" s="1">
        <f t="shared" ref="F580:F610" si="163">(D580^2+E580^2)^0.5/(D580^2+E580^2)</f>
        <v>0.71754962236454911</v>
      </c>
      <c r="G580" s="1">
        <f t="shared" ref="G580:G610" si="164">F580*$C$23/$C$13-$C$3</f>
        <v>8.0909860528640252</v>
      </c>
      <c r="H580" s="1">
        <f t="shared" ref="H580:H610" si="165">$C$2</f>
        <v>12</v>
      </c>
    </row>
    <row r="581" spans="2:8">
      <c r="B581" s="1">
        <v>295.5</v>
      </c>
      <c r="C581" s="1">
        <f t="shared" si="160"/>
        <v>1856681.2582715678</v>
      </c>
      <c r="D581" s="1">
        <f t="shared" si="161"/>
        <v>1.218605518006453</v>
      </c>
      <c r="E581" s="1">
        <f t="shared" si="162"/>
        <v>0.67784184408718362</v>
      </c>
      <c r="F581" s="1">
        <f t="shared" si="163"/>
        <v>0.71713264220852568</v>
      </c>
      <c r="G581" s="1">
        <f t="shared" si="164"/>
        <v>8.0859355746707831</v>
      </c>
      <c r="H581" s="1">
        <f t="shared" si="165"/>
        <v>12</v>
      </c>
    </row>
    <row r="582" spans="2:8">
      <c r="B582" s="1">
        <v>296</v>
      </c>
      <c r="C582" s="1">
        <f t="shared" si="160"/>
        <v>1859822.8509251575</v>
      </c>
      <c r="D582" s="1">
        <f t="shared" si="161"/>
        <v>1.2187114908658576</v>
      </c>
      <c r="E582" s="1">
        <f t="shared" si="162"/>
        <v>0.67931793632516524</v>
      </c>
      <c r="F582" s="1">
        <f t="shared" si="163"/>
        <v>0.71671596258083126</v>
      </c>
      <c r="G582" s="1">
        <f t="shared" si="164"/>
        <v>8.0808887364871449</v>
      </c>
      <c r="H582" s="1">
        <f t="shared" si="165"/>
        <v>12</v>
      </c>
    </row>
    <row r="583" spans="2:8">
      <c r="B583" s="1">
        <v>296.5</v>
      </c>
      <c r="C583" s="1">
        <f t="shared" si="160"/>
        <v>1862964.4435787473</v>
      </c>
      <c r="D583" s="1">
        <f t="shared" si="161"/>
        <v>1.2188169280584102</v>
      </c>
      <c r="E583" s="1">
        <f t="shared" si="162"/>
        <v>0.68079347397041723</v>
      </c>
      <c r="F583" s="1">
        <f t="shared" si="163"/>
        <v>0.71629958223466839</v>
      </c>
      <c r="G583" s="1">
        <f t="shared" si="164"/>
        <v>8.0758455232118553</v>
      </c>
      <c r="H583" s="1">
        <f t="shared" si="165"/>
        <v>12</v>
      </c>
    </row>
    <row r="584" spans="2:8">
      <c r="B584" s="1">
        <v>297</v>
      </c>
      <c r="C584" s="1">
        <f t="shared" si="160"/>
        <v>1866106.0362323371</v>
      </c>
      <c r="D584" s="1">
        <f t="shared" si="161"/>
        <v>1.2189218331882572</v>
      </c>
      <c r="E584" s="1">
        <f t="shared" si="162"/>
        <v>0.68226845982391293</v>
      </c>
      <c r="F584" s="1">
        <f t="shared" si="163"/>
        <v>0.71588349994175959</v>
      </c>
      <c r="G584" s="1">
        <f t="shared" si="164"/>
        <v>8.0708059199679738</v>
      </c>
      <c r="H584" s="1">
        <f t="shared" si="165"/>
        <v>12</v>
      </c>
    </row>
    <row r="585" spans="2:8">
      <c r="B585" s="1">
        <v>297.5</v>
      </c>
      <c r="C585" s="1">
        <f t="shared" si="160"/>
        <v>1869247.6288859269</v>
      </c>
      <c r="D585" s="1">
        <f t="shared" si="161"/>
        <v>1.219026209829283</v>
      </c>
      <c r="E585" s="1">
        <f t="shared" si="162"/>
        <v>0.68374289666779564</v>
      </c>
      <c r="F585" s="1">
        <f t="shared" si="163"/>
        <v>0.71546771449210844</v>
      </c>
      <c r="G585" s="1">
        <f t="shared" si="164"/>
        <v>8.0657699120999826</v>
      </c>
      <c r="H585" s="1">
        <f t="shared" si="165"/>
        <v>12</v>
      </c>
    </row>
    <row r="586" spans="2:8">
      <c r="B586" s="1">
        <v>298</v>
      </c>
      <c r="C586" s="1">
        <f t="shared" si="160"/>
        <v>1872389.2215395167</v>
      </c>
      <c r="D586" s="1">
        <f t="shared" si="161"/>
        <v>1.2191300615254153</v>
      </c>
      <c r="E586" s="1">
        <f t="shared" si="162"/>
        <v>0.6852167872655367</v>
      </c>
      <c r="F586" s="1">
        <f t="shared" si="163"/>
        <v>0.71505222469376351</v>
      </c>
      <c r="G586" s="1">
        <f t="shared" si="164"/>
        <v>8.0607374851709253</v>
      </c>
      <c r="H586" s="1">
        <f t="shared" si="165"/>
        <v>12</v>
      </c>
    </row>
    <row r="587" spans="2:8">
      <c r="B587" s="1">
        <v>298.5</v>
      </c>
      <c r="C587" s="1">
        <f t="shared" si="160"/>
        <v>1875530.8141931065</v>
      </c>
      <c r="D587" s="1">
        <f t="shared" si="161"/>
        <v>1.2192333917909255</v>
      </c>
      <c r="E587" s="1">
        <f t="shared" si="162"/>
        <v>0.68669013436209136</v>
      </c>
      <c r="F587" s="1">
        <f t="shared" si="163"/>
        <v>0.71463702937258522</v>
      </c>
      <c r="G587" s="1">
        <f t="shared" si="164"/>
        <v>8.0557086249595784</v>
      </c>
      <c r="H587" s="1">
        <f t="shared" si="165"/>
        <v>12</v>
      </c>
    </row>
    <row r="588" spans="2:8">
      <c r="B588" s="1">
        <v>299</v>
      </c>
      <c r="C588" s="1">
        <f t="shared" si="160"/>
        <v>1878672.4068466963</v>
      </c>
      <c r="D588" s="1">
        <f t="shared" si="161"/>
        <v>1.2193362041107256</v>
      </c>
      <c r="E588" s="1">
        <f t="shared" si="162"/>
        <v>0.68816294068405426</v>
      </c>
      <c r="F588" s="1">
        <f t="shared" si="163"/>
        <v>0.7142221273720164</v>
      </c>
      <c r="G588" s="1">
        <f t="shared" si="164"/>
        <v>8.0506833174576862</v>
      </c>
      <c r="H588" s="1">
        <f t="shared" si="165"/>
        <v>12</v>
      </c>
    </row>
    <row r="589" spans="2:8">
      <c r="B589" s="1">
        <v>299.5</v>
      </c>
      <c r="C589" s="1">
        <f t="shared" si="160"/>
        <v>1881813.9995002861</v>
      </c>
      <c r="D589" s="1">
        <f t="shared" si="161"/>
        <v>1.2194385019406633</v>
      </c>
      <c r="E589" s="1">
        <f t="shared" si="162"/>
        <v>0.68963520893981256</v>
      </c>
      <c r="F589" s="1">
        <f t="shared" si="163"/>
        <v>0.71380751755285432</v>
      </c>
      <c r="G589" s="1">
        <f t="shared" si="164"/>
        <v>8.0456615488671837</v>
      </c>
      <c r="H589" s="1">
        <f t="shared" si="165"/>
        <v>12</v>
      </c>
    </row>
    <row r="590" spans="2:8">
      <c r="B590" s="1">
        <v>300</v>
      </c>
      <c r="C590" s="1">
        <f t="shared" si="160"/>
        <v>1884955.5921538759</v>
      </c>
      <c r="D590" s="1">
        <f t="shared" si="161"/>
        <v>1.2195402887078108</v>
      </c>
      <c r="E590" s="1">
        <f t="shared" si="162"/>
        <v>0.69110694181969712</v>
      </c>
      <c r="F590" s="1">
        <f t="shared" si="163"/>
        <v>0.71339319879302732</v>
      </c>
      <c r="G590" s="1">
        <f t="shared" si="164"/>
        <v>8.0406433055974968</v>
      </c>
      <c r="H590" s="1">
        <f t="shared" si="165"/>
        <v>12</v>
      </c>
    </row>
    <row r="591" spans="2:8">
      <c r="B591" s="1">
        <v>300.5</v>
      </c>
      <c r="C591" s="1">
        <f t="shared" si="160"/>
        <v>1888097.1848074656</v>
      </c>
      <c r="D591" s="1">
        <f t="shared" si="161"/>
        <v>1.2196415678107533</v>
      </c>
      <c r="E591" s="1">
        <f t="shared" si="162"/>
        <v>0.69257814199613321</v>
      </c>
      <c r="F591" s="1">
        <f t="shared" si="163"/>
        <v>0.71297916998737298</v>
      </c>
      <c r="G591" s="1">
        <f t="shared" si="164"/>
        <v>8.0356285742628639</v>
      </c>
      <c r="H591" s="1">
        <f t="shared" si="165"/>
        <v>12</v>
      </c>
    </row>
    <row r="592" spans="2:8">
      <c r="B592" s="1">
        <v>301</v>
      </c>
      <c r="C592" s="1">
        <f t="shared" si="160"/>
        <v>1891238.7774610554</v>
      </c>
      <c r="D592" s="1">
        <f t="shared" si="161"/>
        <v>1.2197423426198715</v>
      </c>
      <c r="E592" s="1">
        <f t="shared" si="162"/>
        <v>0.69404881212378922</v>
      </c>
      <c r="F592" s="1">
        <f t="shared" si="163"/>
        <v>0.7125654300474199</v>
      </c>
      <c r="G592" s="1">
        <f t="shared" si="164"/>
        <v>8.0306173416796778</v>
      </c>
      <c r="H592" s="1">
        <f t="shared" si="165"/>
        <v>12</v>
      </c>
    </row>
    <row r="593" spans="2:8">
      <c r="B593" s="1">
        <v>301.5</v>
      </c>
      <c r="C593" s="1">
        <f t="shared" si="160"/>
        <v>1894380.3701146452</v>
      </c>
      <c r="D593" s="1">
        <f t="shared" si="161"/>
        <v>1.2198426164776228</v>
      </c>
      <c r="E593" s="1">
        <f t="shared" si="162"/>
        <v>0.69551895483972381</v>
      </c>
      <c r="F593" s="1">
        <f t="shared" si="163"/>
        <v>0.71215197790117168</v>
      </c>
      <c r="G593" s="1">
        <f t="shared" si="164"/>
        <v>8.0256095948638855</v>
      </c>
      <c r="H593" s="1">
        <f t="shared" si="165"/>
        <v>12</v>
      </c>
    </row>
    <row r="594" spans="2:8">
      <c r="B594" s="1">
        <v>302</v>
      </c>
      <c r="C594" s="1">
        <f t="shared" si="160"/>
        <v>1897521.962768235</v>
      </c>
      <c r="D594" s="1">
        <f t="shared" si="161"/>
        <v>1.2199423926988178</v>
      </c>
      <c r="E594" s="1">
        <f t="shared" si="162"/>
        <v>0.69698857276353143</v>
      </c>
      <c r="F594" s="1">
        <f t="shared" si="163"/>
        <v>0.71173881249289439</v>
      </c>
      <c r="G594" s="1">
        <f t="shared" si="164"/>
        <v>8.0206053210283965</v>
      </c>
      <c r="H594" s="1">
        <f t="shared" si="165"/>
        <v>12</v>
      </c>
    </row>
    <row r="595" spans="2:8">
      <c r="B595" s="1">
        <v>302.5</v>
      </c>
      <c r="C595" s="1">
        <f t="shared" si="160"/>
        <v>1900663.5554218248</v>
      </c>
      <c r="D595" s="1">
        <f t="shared" si="161"/>
        <v>1.2200416745708953</v>
      </c>
      <c r="E595" s="1">
        <f t="shared" si="162"/>
        <v>0.69845766849748747</v>
      </c>
      <c r="F595" s="1">
        <f t="shared" si="163"/>
        <v>0.71132593278290501</v>
      </c>
      <c r="G595" s="1">
        <f t="shared" si="164"/>
        <v>8.0156045075805356</v>
      </c>
      <c r="H595" s="1">
        <f t="shared" si="165"/>
        <v>12</v>
      </c>
    </row>
    <row r="596" spans="2:8">
      <c r="B596" s="1">
        <v>303</v>
      </c>
      <c r="C596" s="1">
        <f t="shared" si="160"/>
        <v>1903805.1480754146</v>
      </c>
      <c r="D596" s="1">
        <f t="shared" si="161"/>
        <v>1.2201404653541916</v>
      </c>
      <c r="E596" s="1">
        <f t="shared" si="162"/>
        <v>0.69992624462668984</v>
      </c>
      <c r="F596" s="1">
        <f t="shared" si="163"/>
        <v>0.71091333774736554</v>
      </c>
      <c r="G596" s="1">
        <f t="shared" si="164"/>
        <v>8.0106071421195413</v>
      </c>
      <c r="H596" s="1">
        <f t="shared" si="165"/>
        <v>12</v>
      </c>
    </row>
    <row r="597" spans="2:8">
      <c r="B597" s="1">
        <v>303.5</v>
      </c>
      <c r="C597" s="1">
        <f t="shared" si="160"/>
        <v>1906946.7407290044</v>
      </c>
      <c r="D597" s="1">
        <f t="shared" si="161"/>
        <v>1.2202387682822098</v>
      </c>
      <c r="E597" s="1">
        <f t="shared" si="162"/>
        <v>0.70139430371920175</v>
      </c>
      <c r="F597" s="1">
        <f t="shared" si="163"/>
        <v>0.71050102637807611</v>
      </c>
      <c r="G597" s="1">
        <f t="shared" si="164"/>
        <v>8.00561321243406</v>
      </c>
      <c r="H597" s="1">
        <f t="shared" si="165"/>
        <v>12</v>
      </c>
    </row>
    <row r="598" spans="2:8">
      <c r="B598" s="1">
        <v>304</v>
      </c>
      <c r="C598" s="1">
        <f t="shared" si="160"/>
        <v>1910088.3333825942</v>
      </c>
      <c r="D598" s="1">
        <f t="shared" si="161"/>
        <v>1.2203365865618832</v>
      </c>
      <c r="E598" s="1">
        <f t="shared" si="162"/>
        <v>0.70286184832619103</v>
      </c>
      <c r="F598" s="1">
        <f t="shared" si="163"/>
        <v>0.71008899768227374</v>
      </c>
      <c r="G598" s="1">
        <f t="shared" si="164"/>
        <v>8.0006227064997137</v>
      </c>
      <c r="H598" s="1">
        <f t="shared" si="165"/>
        <v>12</v>
      </c>
    </row>
    <row r="599" spans="2:8">
      <c r="B599" s="1">
        <v>304.5</v>
      </c>
      <c r="C599" s="1">
        <f t="shared" si="160"/>
        <v>1913229.926036184</v>
      </c>
      <c r="D599" s="1">
        <f t="shared" si="161"/>
        <v>1.2204339233738368</v>
      </c>
      <c r="E599" s="1">
        <f t="shared" si="162"/>
        <v>0.70432888098206914</v>
      </c>
      <c r="F599" s="1">
        <f t="shared" si="163"/>
        <v>0.70967725068243226</v>
      </c>
      <c r="G599" s="1">
        <f t="shared" si="164"/>
        <v>7.9956356124766703</v>
      </c>
      <c r="H599" s="1">
        <f t="shared" si="165"/>
        <v>12</v>
      </c>
    </row>
    <row r="600" spans="2:8">
      <c r="B600" s="1">
        <v>305</v>
      </c>
      <c r="C600" s="1">
        <f t="shared" si="160"/>
        <v>1916371.518689774</v>
      </c>
      <c r="D600" s="1">
        <f t="shared" si="161"/>
        <v>1.220530781872647</v>
      </c>
      <c r="E600" s="1">
        <f t="shared" si="162"/>
        <v>0.70579540420462861</v>
      </c>
      <c r="F600" s="1">
        <f t="shared" si="163"/>
        <v>0.70926578441606392</v>
      </c>
      <c r="G600" s="1">
        <f t="shared" si="164"/>
        <v>7.9906519187072451</v>
      </c>
      <c r="H600" s="1">
        <f t="shared" si="165"/>
        <v>12</v>
      </c>
    </row>
    <row r="601" spans="2:8">
      <c r="B601" s="1">
        <v>305.5</v>
      </c>
      <c r="C601" s="1">
        <f t="shared" si="160"/>
        <v>1919513.1113433635</v>
      </c>
      <c r="D601" s="1">
        <f t="shared" si="161"/>
        <v>1.2206271651870961</v>
      </c>
      <c r="E601" s="1">
        <f t="shared" si="162"/>
        <v>0.70726142049517815</v>
      </c>
      <c r="F601" s="1">
        <f t="shared" si="163"/>
        <v>0.70885459793552585</v>
      </c>
      <c r="G601" s="1">
        <f t="shared" si="164"/>
        <v>7.9856716137135546</v>
      </c>
      <c r="H601" s="1">
        <f t="shared" si="165"/>
        <v>12</v>
      </c>
    </row>
    <row r="602" spans="2:8">
      <c r="B602" s="1">
        <v>306</v>
      </c>
      <c r="C602" s="1">
        <f t="shared" si="160"/>
        <v>1922654.7039969536</v>
      </c>
      <c r="D602" s="1">
        <f t="shared" si="161"/>
        <v>1.2207230764204258</v>
      </c>
      <c r="E602" s="1">
        <f t="shared" si="162"/>
        <v>0.70872693233867934</v>
      </c>
      <c r="F602" s="1">
        <f t="shared" si="163"/>
        <v>0.70844369030782606</v>
      </c>
      <c r="G602" s="1">
        <f t="shared" si="164"/>
        <v>7.980694686195168</v>
      </c>
      <c r="H602" s="1">
        <f t="shared" si="165"/>
        <v>12</v>
      </c>
    </row>
    <row r="603" spans="2:8">
      <c r="B603" s="1">
        <v>306.5</v>
      </c>
      <c r="C603" s="1">
        <f t="shared" si="160"/>
        <v>1925796.2966505431</v>
      </c>
      <c r="D603" s="1">
        <f t="shared" si="161"/>
        <v>1.2208185186505858</v>
      </c>
      <c r="E603" s="1">
        <f t="shared" si="162"/>
        <v>0.71019194220387727</v>
      </c>
      <c r="F603" s="1">
        <f t="shared" si="163"/>
        <v>0.70803306061443483</v>
      </c>
      <c r="G603" s="1">
        <f t="shared" si="164"/>
        <v>7.975721125026821</v>
      </c>
      <c r="H603" s="1">
        <f t="shared" si="165"/>
        <v>12</v>
      </c>
    </row>
    <row r="604" spans="2:8">
      <c r="B604" s="1">
        <v>307</v>
      </c>
      <c r="C604" s="1">
        <f t="shared" si="160"/>
        <v>1928937.8893041331</v>
      </c>
      <c r="D604" s="1">
        <f t="shared" si="161"/>
        <v>1.2209134949304818</v>
      </c>
      <c r="E604" s="1">
        <f t="shared" si="162"/>
        <v>0.71165645254343513</v>
      </c>
      <c r="F604" s="1">
        <f t="shared" si="163"/>
        <v>0.70762270795109616</v>
      </c>
      <c r="G604" s="1">
        <f t="shared" si="164"/>
        <v>7.9707509192561332</v>
      </c>
      <c r="H604" s="1">
        <f t="shared" si="165"/>
        <v>12</v>
      </c>
    </row>
    <row r="605" spans="2:8">
      <c r="B605" s="1">
        <v>307.5</v>
      </c>
      <c r="C605" s="1">
        <f t="shared" si="160"/>
        <v>1932079.4819577227</v>
      </c>
      <c r="D605" s="1">
        <f t="shared" si="161"/>
        <v>1.2210080082882198</v>
      </c>
      <c r="E605" s="1">
        <f t="shared" si="162"/>
        <v>0.71312046579406296</v>
      </c>
      <c r="F605" s="1">
        <f t="shared" si="163"/>
        <v>0.70721263142764201</v>
      </c>
      <c r="G605" s="1">
        <f t="shared" si="164"/>
        <v>7.9657840581013559</v>
      </c>
      <c r="H605" s="1">
        <f t="shared" si="165"/>
        <v>12</v>
      </c>
    </row>
    <row r="606" spans="2:8">
      <c r="B606" s="1">
        <v>308</v>
      </c>
      <c r="C606" s="1">
        <f t="shared" si="160"/>
        <v>1935221.0746113125</v>
      </c>
      <c r="D606" s="1">
        <f t="shared" si="161"/>
        <v>1.2211020617273463</v>
      </c>
      <c r="E606" s="1">
        <f t="shared" si="162"/>
        <v>0.71458398437664861</v>
      </c>
      <c r="F606" s="1">
        <f t="shared" si="163"/>
        <v>0.70680283016781031</v>
      </c>
      <c r="G606" s="1">
        <f t="shared" si="164"/>
        <v>7.9608205309491744</v>
      </c>
      <c r="H606" s="1">
        <f t="shared" si="165"/>
        <v>12</v>
      </c>
    </row>
    <row r="607" spans="2:8">
      <c r="B607" s="1">
        <v>308.5</v>
      </c>
      <c r="C607" s="1">
        <f t="shared" si="160"/>
        <v>1938362.6672649023</v>
      </c>
      <c r="D607" s="1">
        <f t="shared" si="161"/>
        <v>1.221195658227088</v>
      </c>
      <c r="E607" s="1">
        <f t="shared" si="162"/>
        <v>0.71604701069638532</v>
      </c>
      <c r="F607" s="1">
        <f t="shared" si="163"/>
        <v>0.70639330330906325</v>
      </c>
      <c r="G607" s="1">
        <f t="shared" si="164"/>
        <v>7.9558603273525019</v>
      </c>
      <c r="H607" s="1">
        <f t="shared" si="165"/>
        <v>12</v>
      </c>
    </row>
    <row r="608" spans="2:8">
      <c r="B608" s="1">
        <v>309</v>
      </c>
      <c r="C608" s="1">
        <f t="shared" si="160"/>
        <v>1941504.2599184921</v>
      </c>
      <c r="D608" s="1">
        <f t="shared" si="161"/>
        <v>1.2212888007425873</v>
      </c>
      <c r="E608" s="1">
        <f t="shared" si="162"/>
        <v>0.71750954714289839</v>
      </c>
      <c r="F608" s="1">
        <f t="shared" si="163"/>
        <v>0.70598405000240927</v>
      </c>
      <c r="G608" s="1">
        <f t="shared" si="164"/>
        <v>7.9509034370283214</v>
      </c>
      <c r="H608" s="1">
        <f t="shared" si="165"/>
        <v>12</v>
      </c>
    </row>
    <row r="609" spans="2:8">
      <c r="B609" s="1">
        <v>309.5</v>
      </c>
      <c r="C609" s="1">
        <f t="shared" si="160"/>
        <v>1944645.8525720821</v>
      </c>
      <c r="D609" s="1">
        <f t="shared" si="161"/>
        <v>1.2213814922051356</v>
      </c>
      <c r="E609" s="1">
        <f t="shared" si="162"/>
        <v>0.71897159609037153</v>
      </c>
      <c r="F609" s="1">
        <f t="shared" si="163"/>
        <v>0.70557506941222659</v>
      </c>
      <c r="G609" s="1">
        <f t="shared" si="164"/>
        <v>7.9459498498555536</v>
      </c>
      <c r="H609" s="1">
        <f t="shared" si="165"/>
        <v>12</v>
      </c>
    </row>
    <row r="610" spans="2:8">
      <c r="B610" s="1">
        <v>310</v>
      </c>
      <c r="C610" s="1">
        <f t="shared" si="160"/>
        <v>1947787.4452256716</v>
      </c>
      <c r="D610" s="1">
        <f t="shared" si="161"/>
        <v>1.2214737355224035</v>
      </c>
      <c r="E610" s="1">
        <f t="shared" si="162"/>
        <v>0.72043315989767087</v>
      </c>
      <c r="F610" s="1">
        <f t="shared" si="163"/>
        <v>0.7051663607160894</v>
      </c>
      <c r="G610" s="1">
        <f t="shared" si="164"/>
        <v>7.9409995558729474</v>
      </c>
      <c r="H610" s="1">
        <f t="shared" si="165"/>
        <v>12</v>
      </c>
    </row>
    <row r="611" spans="2:8">
      <c r="B611" s="1">
        <v>310.5</v>
      </c>
      <c r="C611" s="1">
        <f t="shared" ref="C611" si="166">2*PI()*B611*1000</f>
        <v>1950929.0378792617</v>
      </c>
      <c r="D611" s="1">
        <f t="shared" ref="D611" si="167">1+$E$15/$E$14*(1-$C$20^2/C611^2)</f>
        <v>1.2215655335786701</v>
      </c>
      <c r="E611" s="1">
        <f t="shared" ref="E611" si="168">$C$21*(C611/$C$20-$C$20/C611)</f>
        <v>0.72189424090846899</v>
      </c>
      <c r="F611" s="1">
        <f t="shared" ref="F611" si="169">(D611^2+E611^2)^0.5/(D611^2+E611^2)</f>
        <v>0.70475792310459506</v>
      </c>
      <c r="G611" s="1">
        <f t="shared" ref="G611" si="170">F611*$C$23/$C$13-$C$3</f>
        <v>7.9360525452769899</v>
      </c>
      <c r="H611" s="1">
        <f t="shared" ref="H611" si="171">$C$2</f>
        <v>12</v>
      </c>
    </row>
    <row r="612" spans="2:8">
      <c r="B612" s="1">
        <v>311</v>
      </c>
      <c r="C612" s="1">
        <f t="shared" ref="C612:C643" si="172">2*PI()*B612*1000</f>
        <v>1954070.6305328512</v>
      </c>
      <c r="D612" s="1">
        <f t="shared" ref="D612:D643" si="173">1+$E$15/$E$14*(1-$C$20^2/C612^2)</f>
        <v>1.221656889235047</v>
      </c>
      <c r="E612" s="1">
        <f t="shared" ref="E612:E643" si="174">$C$21*(C612/$C$20-$C$20/C612)</f>
        <v>0.72335484145136597</v>
      </c>
      <c r="F612" s="1">
        <f t="shared" ref="F612:F643" si="175">(D612^2+E612^2)^0.5/(D612^2+E612^2)</f>
        <v>0.7043497557811953</v>
      </c>
      <c r="G612" s="1">
        <f t="shared" ref="G612:G643" si="176">F612*$C$23/$C$13-$C$3</f>
        <v>7.9311088084198609</v>
      </c>
      <c r="H612" s="1">
        <f t="shared" ref="H612:H643" si="177">$C$2</f>
        <v>12</v>
      </c>
    </row>
    <row r="613" spans="2:8">
      <c r="B613" s="1">
        <v>311.5</v>
      </c>
      <c r="C613" s="1">
        <f t="shared" si="172"/>
        <v>1957212.2231864412</v>
      </c>
      <c r="D613" s="1">
        <f t="shared" si="173"/>
        <v>1.2217478053297022</v>
      </c>
      <c r="E613" s="1">
        <f t="shared" si="174"/>
        <v>0.72481496384001198</v>
      </c>
      <c r="F613" s="1">
        <f t="shared" si="175"/>
        <v>0.70394185796202802</v>
      </c>
      <c r="G613" s="1">
        <f t="shared" si="176"/>
        <v>7.9261683358073967</v>
      </c>
      <c r="H613" s="1">
        <f t="shared" si="177"/>
        <v>12</v>
      </c>
    </row>
    <row r="614" spans="2:8">
      <c r="B614" s="1">
        <v>312</v>
      </c>
      <c r="C614" s="1">
        <f t="shared" si="172"/>
        <v>1960353.8158400308</v>
      </c>
      <c r="D614" s="1">
        <f t="shared" si="173"/>
        <v>1.2218382846780795</v>
      </c>
      <c r="E614" s="1">
        <f t="shared" si="174"/>
        <v>0.72627461037322516</v>
      </c>
      <c r="F614" s="1">
        <f t="shared" si="175"/>
        <v>0.70353422887575157</v>
      </c>
      <c r="G614" s="1">
        <f t="shared" si="176"/>
        <v>7.9212311180970794</v>
      </c>
      <c r="H614" s="1">
        <f t="shared" si="177"/>
        <v>12</v>
      </c>
    </row>
    <row r="615" spans="2:8">
      <c r="B615" s="1">
        <v>312.5</v>
      </c>
      <c r="C615" s="1">
        <f t="shared" si="172"/>
        <v>1963495.4084936208</v>
      </c>
      <c r="D615" s="1">
        <f t="shared" si="173"/>
        <v>1.2219283300731185</v>
      </c>
      <c r="E615" s="1">
        <f t="shared" si="174"/>
        <v>0.72773378333511185</v>
      </c>
      <c r="F615" s="1">
        <f t="shared" si="175"/>
        <v>0.70312686776338118</v>
      </c>
      <c r="G615" s="1">
        <f t="shared" si="176"/>
        <v>7.9162971460960581</v>
      </c>
      <c r="H615" s="1">
        <f t="shared" si="177"/>
        <v>12</v>
      </c>
    </row>
    <row r="616" spans="2:8">
      <c r="B616" s="1">
        <v>313</v>
      </c>
      <c r="C616" s="1">
        <f t="shared" si="172"/>
        <v>1966637.0011472104</v>
      </c>
      <c r="D616" s="1">
        <f t="shared" si="173"/>
        <v>1.2220179442854677</v>
      </c>
      <c r="E616" s="1">
        <f t="shared" si="174"/>
        <v>0.72919248499518297</v>
      </c>
      <c r="F616" s="1">
        <f t="shared" si="175"/>
        <v>0.70271977387812801</v>
      </c>
      <c r="G616" s="1">
        <f t="shared" si="176"/>
        <v>7.9113664107592001</v>
      </c>
      <c r="H616" s="1">
        <f t="shared" si="177"/>
        <v>12</v>
      </c>
    </row>
    <row r="617" spans="2:8">
      <c r="B617" s="1">
        <v>313.5</v>
      </c>
      <c r="C617" s="1">
        <f t="shared" si="172"/>
        <v>1969778.5938008004</v>
      </c>
      <c r="D617" s="1">
        <f t="shared" si="173"/>
        <v>1.222107130063699</v>
      </c>
      <c r="E617" s="1">
        <f t="shared" si="174"/>
        <v>0.73065071760847122</v>
      </c>
      <c r="F617" s="1">
        <f t="shared" si="175"/>
        <v>0.70231294648523857</v>
      </c>
      <c r="G617" s="1">
        <f t="shared" si="176"/>
        <v>7.906438903187146</v>
      </c>
      <c r="H617" s="1">
        <f t="shared" si="177"/>
        <v>12</v>
      </c>
    </row>
    <row r="618" spans="2:8">
      <c r="B618" s="1">
        <v>314</v>
      </c>
      <c r="C618" s="1">
        <f t="shared" si="172"/>
        <v>1972920.1864543899</v>
      </c>
      <c r="D618" s="1">
        <f t="shared" si="173"/>
        <v>1.2221958901345185</v>
      </c>
      <c r="E618" s="1">
        <f t="shared" si="174"/>
        <v>0.73210848341564583</v>
      </c>
      <c r="F618" s="1">
        <f t="shared" si="175"/>
        <v>0.70190638486183787</v>
      </c>
      <c r="G618" s="1">
        <f t="shared" si="176"/>
        <v>7.9015146146244106</v>
      </c>
      <c r="H618" s="1">
        <f t="shared" si="177"/>
        <v>12</v>
      </c>
    </row>
    <row r="619" spans="2:8">
      <c r="B619" s="1">
        <v>314.5</v>
      </c>
      <c r="C619" s="1">
        <f t="shared" si="172"/>
        <v>1976061.77910798</v>
      </c>
      <c r="D619" s="1">
        <f t="shared" si="173"/>
        <v>1.2222842272029744</v>
      </c>
      <c r="E619" s="1">
        <f t="shared" si="174"/>
        <v>0.73356578464312727</v>
      </c>
      <c r="F619" s="1">
        <f t="shared" si="175"/>
        <v>0.70150008829677346</v>
      </c>
      <c r="G619" s="1">
        <f t="shared" si="176"/>
        <v>7.8965935364574893</v>
      </c>
      <c r="H619" s="1">
        <f t="shared" si="177"/>
        <v>12</v>
      </c>
    </row>
    <row r="620" spans="2:8">
      <c r="B620" s="1">
        <v>315</v>
      </c>
      <c r="C620" s="1">
        <f t="shared" si="172"/>
        <v>1979203.3717615698</v>
      </c>
      <c r="D620" s="1">
        <f t="shared" si="173"/>
        <v>1.2223721439526629</v>
      </c>
      <c r="E620" s="1">
        <f t="shared" si="174"/>
        <v>0.73502262350319969</v>
      </c>
      <c r="F620" s="1">
        <f t="shared" si="175"/>
        <v>0.70109405609046216</v>
      </c>
      <c r="G620" s="1">
        <f t="shared" si="176"/>
        <v>7.8916756602130036</v>
      </c>
      <c r="H620" s="1">
        <f t="shared" si="177"/>
        <v>12</v>
      </c>
    </row>
    <row r="621" spans="2:8">
      <c r="B621" s="1">
        <v>315.5</v>
      </c>
      <c r="C621" s="1">
        <f t="shared" si="172"/>
        <v>1982344.9644151595</v>
      </c>
      <c r="D621" s="1">
        <f t="shared" si="173"/>
        <v>1.2224596430459336</v>
      </c>
      <c r="E621" s="1">
        <f t="shared" si="174"/>
        <v>0.73647900219412332</v>
      </c>
      <c r="F621" s="1">
        <f t="shared" si="175"/>
        <v>0.700688287554737</v>
      </c>
      <c r="G621" s="1">
        <f t="shared" si="176"/>
        <v>7.8867609775558574</v>
      </c>
      <c r="H621" s="1">
        <f t="shared" si="177"/>
        <v>12</v>
      </c>
    </row>
    <row r="622" spans="2:8">
      <c r="B622" s="1">
        <v>316</v>
      </c>
      <c r="C622" s="1">
        <f t="shared" si="172"/>
        <v>1985486.5570687493</v>
      </c>
      <c r="D622" s="1">
        <f t="shared" si="173"/>
        <v>1.2225467271240884</v>
      </c>
      <c r="E622" s="1">
        <f t="shared" si="174"/>
        <v>0.73793492290024543</v>
      </c>
      <c r="F622" s="1">
        <f t="shared" si="175"/>
        <v>0.700282782012699</v>
      </c>
      <c r="G622" s="1">
        <f t="shared" si="176"/>
        <v>7.8818494802874195</v>
      </c>
      <c r="H622" s="1">
        <f t="shared" si="177"/>
        <v>12</v>
      </c>
    </row>
    <row r="623" spans="2:8">
      <c r="B623" s="1">
        <v>316.5</v>
      </c>
      <c r="C623" s="1">
        <f t="shared" si="172"/>
        <v>1988628.1497223391</v>
      </c>
      <c r="D623" s="1">
        <f t="shared" si="173"/>
        <v>1.2226333988075837</v>
      </c>
      <c r="E623" s="1">
        <f t="shared" si="174"/>
        <v>0.73939038779210997</v>
      </c>
      <c r="F623" s="1">
        <f t="shared" si="175"/>
        <v>0.69987753879856729</v>
      </c>
      <c r="G623" s="1">
        <f t="shared" si="176"/>
        <v>7.8769411603437316</v>
      </c>
      <c r="H623" s="1">
        <f t="shared" si="177"/>
        <v>12</v>
      </c>
    </row>
    <row r="624" spans="2:8">
      <c r="B624" s="1">
        <v>317</v>
      </c>
      <c r="C624" s="1">
        <f t="shared" si="172"/>
        <v>1991769.7423759289</v>
      </c>
      <c r="D624" s="1">
        <f t="shared" si="173"/>
        <v>1.2227196606962254</v>
      </c>
      <c r="E624" s="1">
        <f t="shared" si="174"/>
        <v>0.74084539902656699</v>
      </c>
      <c r="F624" s="1">
        <f t="shared" si="175"/>
        <v>0.69947255725753388</v>
      </c>
      <c r="G624" s="1">
        <f t="shared" si="176"/>
        <v>7.8720360097937405</v>
      </c>
      <c r="H624" s="1">
        <f t="shared" si="177"/>
        <v>12</v>
      </c>
    </row>
    <row r="625" spans="2:8">
      <c r="B625" s="1">
        <v>317.5</v>
      </c>
      <c r="C625" s="1">
        <f t="shared" si="172"/>
        <v>1994911.3350295185</v>
      </c>
      <c r="D625" s="1">
        <f t="shared" si="173"/>
        <v>1.2228055153693642</v>
      </c>
      <c r="E625" s="1">
        <f t="shared" si="174"/>
        <v>0.74229995874687937</v>
      </c>
      <c r="F625" s="1">
        <f t="shared" si="175"/>
        <v>0.69906783674561945</v>
      </c>
      <c r="G625" s="1">
        <f t="shared" si="176"/>
        <v>7.8671340208375415</v>
      </c>
      <c r="H625" s="1">
        <f t="shared" si="177"/>
        <v>12</v>
      </c>
    </row>
    <row r="626" spans="2:8">
      <c r="B626" s="1">
        <v>318</v>
      </c>
      <c r="C626" s="1">
        <f t="shared" si="172"/>
        <v>1998052.9276831085</v>
      </c>
      <c r="D626" s="1">
        <f t="shared" si="173"/>
        <v>1.2228909653860902</v>
      </c>
      <c r="E626" s="1">
        <f t="shared" si="174"/>
        <v>0.74375406908283159</v>
      </c>
      <c r="F626" s="1">
        <f t="shared" si="175"/>
        <v>0.69866337662952882</v>
      </c>
      <c r="G626" s="1">
        <f t="shared" si="176"/>
        <v>7.8622351858046411</v>
      </c>
      <c r="H626" s="1">
        <f t="shared" si="177"/>
        <v>12</v>
      </c>
    </row>
    <row r="627" spans="2:8">
      <c r="B627" s="1">
        <v>318.5</v>
      </c>
      <c r="C627" s="1">
        <f t="shared" si="172"/>
        <v>2001194.520336698</v>
      </c>
      <c r="D627" s="1">
        <f t="shared" si="173"/>
        <v>1.2229760132854208</v>
      </c>
      <c r="E627" s="1">
        <f t="shared" si="174"/>
        <v>0.74520773215083269</v>
      </c>
      <c r="F627" s="1">
        <f t="shared" si="175"/>
        <v>0.69825917628651202</v>
      </c>
      <c r="G627" s="1">
        <f t="shared" si="176"/>
        <v>7.857339497152271</v>
      </c>
      <c r="H627" s="1">
        <f t="shared" si="177"/>
        <v>12</v>
      </c>
    </row>
    <row r="628" spans="2:8">
      <c r="B628" s="1">
        <v>319</v>
      </c>
      <c r="C628" s="1">
        <f t="shared" si="172"/>
        <v>2004336.1129902881</v>
      </c>
      <c r="D628" s="1">
        <f t="shared" si="173"/>
        <v>1.2230606615864916</v>
      </c>
      <c r="E628" s="1">
        <f t="shared" si="174"/>
        <v>0.74666095005402411</v>
      </c>
      <c r="F628" s="1">
        <f t="shared" si="175"/>
        <v>0.69785523510422354</v>
      </c>
      <c r="G628" s="1">
        <f t="shared" si="176"/>
        <v>7.8524469474636831</v>
      </c>
      <c r="H628" s="1">
        <f t="shared" si="177"/>
        <v>12</v>
      </c>
    </row>
    <row r="629" spans="2:8">
      <c r="B629" s="1">
        <v>319.5</v>
      </c>
      <c r="C629" s="1">
        <f t="shared" si="172"/>
        <v>2007477.7056438776</v>
      </c>
      <c r="D629" s="1">
        <f t="shared" si="173"/>
        <v>1.2231449127887419</v>
      </c>
      <c r="E629" s="1">
        <f t="shared" si="174"/>
        <v>0.74811372488238115</v>
      </c>
      <c r="F629" s="1">
        <f t="shared" si="175"/>
        <v>0.69745155248058577</v>
      </c>
      <c r="G629" s="1">
        <f t="shared" si="176"/>
        <v>7.8475575294464885</v>
      </c>
      <c r="H629" s="1">
        <f t="shared" si="177"/>
        <v>12</v>
      </c>
    </row>
    <row r="630" spans="2:8">
      <c r="B630" s="1">
        <v>320</v>
      </c>
      <c r="C630" s="1">
        <f t="shared" si="172"/>
        <v>2010619.2982974676</v>
      </c>
      <c r="D630" s="1">
        <f t="shared" si="173"/>
        <v>1.2232287693720996</v>
      </c>
      <c r="E630" s="1">
        <f t="shared" si="174"/>
        <v>0.74956605871281723</v>
      </c>
      <c r="F630" s="1">
        <f t="shared" si="175"/>
        <v>0.69704812782365222</v>
      </c>
      <c r="G630" s="1">
        <f t="shared" si="176"/>
        <v>7.8426712359310145</v>
      </c>
      <c r="H630" s="1">
        <f t="shared" si="177"/>
        <v>12</v>
      </c>
    </row>
    <row r="631" spans="2:8">
      <c r="B631" s="1">
        <v>320.5</v>
      </c>
      <c r="C631" s="1">
        <f t="shared" si="172"/>
        <v>2013760.8909510574</v>
      </c>
      <c r="D631" s="1">
        <f t="shared" si="173"/>
        <v>1.2233122337971625</v>
      </c>
      <c r="E631" s="1">
        <f t="shared" si="174"/>
        <v>0.75101795360928514</v>
      </c>
      <c r="F631" s="1">
        <f t="shared" si="175"/>
        <v>0.69664496055147396</v>
      </c>
      <c r="G631" s="1">
        <f t="shared" si="176"/>
        <v>7.8377880598686733</v>
      </c>
      <c r="H631" s="1">
        <f t="shared" si="177"/>
        <v>12</v>
      </c>
    </row>
    <row r="632" spans="2:8">
      <c r="B632" s="1">
        <v>321</v>
      </c>
      <c r="C632" s="1">
        <f t="shared" si="172"/>
        <v>2016902.4836046472</v>
      </c>
      <c r="D632" s="1">
        <f t="shared" si="173"/>
        <v>1.2233953085053813</v>
      </c>
      <c r="E632" s="1">
        <f t="shared" si="174"/>
        <v>0.75246941162287806</v>
      </c>
      <c r="F632" s="1">
        <f t="shared" si="175"/>
        <v>0.69624205009196649</v>
      </c>
      <c r="G632" s="1">
        <f t="shared" si="176"/>
        <v>7.832907994330359</v>
      </c>
      <c r="H632" s="1">
        <f t="shared" si="177"/>
        <v>12</v>
      </c>
    </row>
    <row r="633" spans="2:8">
      <c r="B633" s="1">
        <v>321.5</v>
      </c>
      <c r="C633" s="1">
        <f t="shared" si="172"/>
        <v>2020044.076258237</v>
      </c>
      <c r="D633" s="1">
        <f t="shared" si="173"/>
        <v>1.2234779959192355</v>
      </c>
      <c r="E633" s="1">
        <f t="shared" si="174"/>
        <v>0.75392043479193005</v>
      </c>
      <c r="F633" s="1">
        <f t="shared" si="175"/>
        <v>0.69583939588277932</v>
      </c>
      <c r="G633" s="1">
        <f t="shared" si="176"/>
        <v>7.8280310325048603</v>
      </c>
      <c r="H633" s="1">
        <f t="shared" si="177"/>
        <v>12</v>
      </c>
    </row>
    <row r="634" spans="2:8">
      <c r="B634" s="1">
        <v>322</v>
      </c>
      <c r="C634" s="1">
        <f t="shared" si="172"/>
        <v>2023185.6689118268</v>
      </c>
      <c r="D634" s="1">
        <f t="shared" si="173"/>
        <v>1.2235602984424114</v>
      </c>
      <c r="E634" s="1">
        <f t="shared" si="174"/>
        <v>0.75537102514211429</v>
      </c>
      <c r="F634" s="1">
        <f t="shared" si="175"/>
        <v>0.69543699737116593</v>
      </c>
      <c r="G634" s="1">
        <f t="shared" si="176"/>
        <v>7.8231571676972944</v>
      </c>
      <c r="H634" s="1">
        <f t="shared" si="177"/>
        <v>12</v>
      </c>
    </row>
    <row r="635" spans="2:8">
      <c r="B635" s="1">
        <v>322.5</v>
      </c>
      <c r="C635" s="1">
        <f t="shared" si="172"/>
        <v>2026327.2615654166</v>
      </c>
      <c r="D635" s="1">
        <f t="shared" si="173"/>
        <v>1.2236422184599771</v>
      </c>
      <c r="E635" s="1">
        <f t="shared" si="174"/>
        <v>0.75682118468654169</v>
      </c>
      <c r="F635" s="1">
        <f t="shared" si="175"/>
        <v>0.69503485401385612</v>
      </c>
      <c r="G635" s="1">
        <f t="shared" si="176"/>
        <v>7.8182863933275524</v>
      </c>
      <c r="H635" s="1">
        <f t="shared" si="177"/>
        <v>12</v>
      </c>
    </row>
    <row r="636" spans="2:8">
      <c r="B636" s="1">
        <v>323</v>
      </c>
      <c r="C636" s="1">
        <f t="shared" si="172"/>
        <v>2029468.8542190064</v>
      </c>
      <c r="D636" s="1">
        <f t="shared" si="173"/>
        <v>1.2237237583385538</v>
      </c>
      <c r="E636" s="1">
        <f t="shared" si="174"/>
        <v>0.75827091542585834</v>
      </c>
      <c r="F636" s="1">
        <f t="shared" si="175"/>
        <v>0.69463296527693075</v>
      </c>
      <c r="G636" s="1">
        <f t="shared" si="176"/>
        <v>7.8134187029287876</v>
      </c>
      <c r="H636" s="1">
        <f t="shared" si="177"/>
        <v>12</v>
      </c>
    </row>
    <row r="637" spans="2:8">
      <c r="B637" s="1">
        <v>323.5</v>
      </c>
      <c r="C637" s="1">
        <f t="shared" si="172"/>
        <v>2032610.4468725962</v>
      </c>
      <c r="D637" s="1">
        <f t="shared" si="173"/>
        <v>1.2238049204264885</v>
      </c>
      <c r="E637" s="1">
        <f t="shared" si="174"/>
        <v>0.75972021934834133</v>
      </c>
      <c r="F637" s="1">
        <f t="shared" si="175"/>
        <v>0.69423133063569498</v>
      </c>
      <c r="G637" s="1">
        <f t="shared" si="176"/>
        <v>7.8085540901458756</v>
      </c>
      <c r="H637" s="1">
        <f t="shared" si="177"/>
        <v>12</v>
      </c>
    </row>
    <row r="638" spans="2:8">
      <c r="B638" s="1">
        <v>324</v>
      </c>
      <c r="C638" s="1">
        <f t="shared" si="172"/>
        <v>2035752.039526186</v>
      </c>
      <c r="D638" s="1">
        <f t="shared" si="173"/>
        <v>1.2238857070540217</v>
      </c>
      <c r="E638" s="1">
        <f t="shared" si="174"/>
        <v>0.76116909842999458</v>
      </c>
      <c r="F638" s="1">
        <f t="shared" si="175"/>
        <v>0.69382994957455701</v>
      </c>
      <c r="G638" s="1">
        <f t="shared" si="176"/>
        <v>7.8036925487339559</v>
      </c>
      <c r="H638" s="1">
        <f t="shared" si="177"/>
        <v>12</v>
      </c>
    </row>
    <row r="639" spans="2:8">
      <c r="B639" s="1">
        <v>324.5</v>
      </c>
      <c r="C639" s="1">
        <f t="shared" si="172"/>
        <v>2038893.6321797757</v>
      </c>
      <c r="D639" s="1">
        <f t="shared" si="173"/>
        <v>1.2239661205334553</v>
      </c>
      <c r="E639" s="1">
        <f t="shared" si="174"/>
        <v>0.7626175546346432</v>
      </c>
      <c r="F639" s="1">
        <f t="shared" si="175"/>
        <v>0.693428821586905</v>
      </c>
      <c r="G639" s="1">
        <f t="shared" si="176"/>
        <v>7.7988340725569216</v>
      </c>
      <c r="H639" s="1">
        <f t="shared" si="177"/>
        <v>12</v>
      </c>
    </row>
    <row r="640" spans="2:8">
      <c r="B640" s="1">
        <v>325</v>
      </c>
      <c r="C640" s="1">
        <f t="shared" si="172"/>
        <v>2042035.2248333655</v>
      </c>
      <c r="D640" s="1">
        <f t="shared" si="173"/>
        <v>1.2240461631593182</v>
      </c>
      <c r="E640" s="1">
        <f t="shared" si="174"/>
        <v>0.76406558991402707</v>
      </c>
      <c r="F640" s="1">
        <f t="shared" si="175"/>
        <v>0.69302794617498786</v>
      </c>
      <c r="G640" s="1">
        <f t="shared" si="176"/>
        <v>7.7939786555860007</v>
      </c>
      <c r="H640" s="1">
        <f t="shared" si="177"/>
        <v>12</v>
      </c>
    </row>
    <row r="641" spans="2:8">
      <c r="B641" s="1">
        <v>325.5</v>
      </c>
      <c r="C641" s="1">
        <f t="shared" si="172"/>
        <v>2045176.8174869553</v>
      </c>
      <c r="D641" s="1">
        <f t="shared" si="173"/>
        <v>1.2241258372085293</v>
      </c>
      <c r="E641" s="1">
        <f t="shared" si="174"/>
        <v>0.76551320620789409</v>
      </c>
      <c r="F641" s="1">
        <f t="shared" si="175"/>
        <v>0.69262732284979578</v>
      </c>
      <c r="G641" s="1">
        <f t="shared" si="176"/>
        <v>7.7891262918982829</v>
      </c>
      <c r="H641" s="1">
        <f t="shared" si="177"/>
        <v>12</v>
      </c>
    </row>
    <row r="642" spans="2:8">
      <c r="B642" s="1">
        <v>326</v>
      </c>
      <c r="C642" s="1">
        <f t="shared" si="172"/>
        <v>2048318.4101405449</v>
      </c>
      <c r="D642" s="1">
        <f t="shared" si="173"/>
        <v>1.2242051449405602</v>
      </c>
      <c r="E642" s="1">
        <f t="shared" si="174"/>
        <v>0.76696040544409172</v>
      </c>
      <c r="F642" s="1">
        <f t="shared" si="175"/>
        <v>0.69222695113094312</v>
      </c>
      <c r="G642" s="1">
        <f t="shared" si="176"/>
        <v>7.7842769756753238</v>
      </c>
      <c r="H642" s="1">
        <f t="shared" si="177"/>
        <v>12</v>
      </c>
    </row>
    <row r="643" spans="2:8">
      <c r="B643" s="1">
        <v>326.5</v>
      </c>
      <c r="C643" s="1">
        <f t="shared" si="172"/>
        <v>2051460.0027941351</v>
      </c>
      <c r="D643" s="1">
        <f t="shared" si="173"/>
        <v>1.2242840885975952</v>
      </c>
      <c r="E643" s="1">
        <f t="shared" si="174"/>
        <v>0.76840718953865839</v>
      </c>
      <c r="F643" s="1">
        <f t="shared" si="175"/>
        <v>0.69182683054655203</v>
      </c>
      <c r="G643" s="1">
        <f t="shared" si="176"/>
        <v>7.7794307012017239</v>
      </c>
      <c r="H643" s="1">
        <f t="shared" si="177"/>
        <v>12</v>
      </c>
    </row>
    <row r="644" spans="2:8">
      <c r="B644" s="1">
        <v>327</v>
      </c>
      <c r="C644" s="1">
        <f t="shared" ref="C644:C674" si="178">2*PI()*B644*1000</f>
        <v>2054601.5954477247</v>
      </c>
      <c r="D644" s="1">
        <f t="shared" ref="D644:D674" si="179">1+$E$15/$E$14*(1-$C$20^2/C644^2)</f>
        <v>1.2243626704046888</v>
      </c>
      <c r="E644" s="1">
        <f t="shared" ref="E644:E674" si="180">$C$21*(C644/$C$20-$C$20/C644)</f>
        <v>0.76985356039591302</v>
      </c>
      <c r="F644" s="1">
        <f t="shared" ref="F644:F674" si="181">(D644^2+E644^2)^0.5/(D644^2+E644^2)</f>
        <v>0.69142696063313902</v>
      </c>
      <c r="G644" s="1">
        <f t="shared" ref="G644:G674" si="182">F644*$C$23/$C$13-$C$3</f>
        <v>7.7745874628637548</v>
      </c>
      <c r="H644" s="1">
        <f t="shared" ref="H644:H674" si="183">$C$2</f>
        <v>12</v>
      </c>
    </row>
    <row r="645" spans="2:8">
      <c r="B645" s="1">
        <v>327.5</v>
      </c>
      <c r="C645" s="1">
        <f t="shared" si="178"/>
        <v>2057743.1881013145</v>
      </c>
      <c r="D645" s="1">
        <f t="shared" si="179"/>
        <v>1.2244408925699246</v>
      </c>
      <c r="E645" s="1">
        <f t="shared" si="180"/>
        <v>0.77129951990854606</v>
      </c>
      <c r="F645" s="1">
        <f t="shared" si="181"/>
        <v>0.69102734093550033</v>
      </c>
      <c r="G645" s="1">
        <f t="shared" si="182"/>
        <v>7.7697472551479692</v>
      </c>
      <c r="H645" s="1">
        <f t="shared" si="183"/>
        <v>12</v>
      </c>
    </row>
    <row r="646" spans="2:8">
      <c r="B646" s="1">
        <v>328</v>
      </c>
      <c r="C646" s="1">
        <f t="shared" si="178"/>
        <v>2060884.780754904</v>
      </c>
      <c r="D646" s="1">
        <f t="shared" si="179"/>
        <v>1.2245187572845682</v>
      </c>
      <c r="E646" s="1">
        <f t="shared" si="180"/>
        <v>0.77274506995770642</v>
      </c>
      <c r="F646" s="1">
        <f t="shared" si="181"/>
        <v>0.69062797100660134</v>
      </c>
      <c r="G646" s="1">
        <f t="shared" si="182"/>
        <v>7.7649100726398697</v>
      </c>
      <c r="H646" s="1">
        <f t="shared" si="183"/>
        <v>12</v>
      </c>
    </row>
    <row r="647" spans="2:8">
      <c r="B647" s="1">
        <v>328.5</v>
      </c>
      <c r="C647" s="1">
        <f t="shared" si="178"/>
        <v>2064026.3734084943</v>
      </c>
      <c r="D647" s="1">
        <f t="shared" si="179"/>
        <v>1.2245962667232217</v>
      </c>
      <c r="E647" s="1">
        <f t="shared" si="180"/>
        <v>0.77419021241309083</v>
      </c>
      <c r="F647" s="1">
        <f t="shared" si="181"/>
        <v>0.69022885040746562</v>
      </c>
      <c r="G647" s="1">
        <f t="shared" si="182"/>
        <v>7.7600759100225609</v>
      </c>
      <c r="H647" s="1">
        <f t="shared" si="183"/>
        <v>12</v>
      </c>
    </row>
    <row r="648" spans="2:8">
      <c r="B648" s="1">
        <v>329</v>
      </c>
      <c r="C648" s="1">
        <f t="shared" si="178"/>
        <v>2067167.9660620838</v>
      </c>
      <c r="D648" s="1">
        <f t="shared" si="179"/>
        <v>1.2246734230439758</v>
      </c>
      <c r="E648" s="1">
        <f t="shared" si="180"/>
        <v>0.77563494913302888</v>
      </c>
      <c r="F648" s="1">
        <f t="shared" si="181"/>
        <v>0.68982997870706597</v>
      </c>
      <c r="G648" s="1">
        <f t="shared" si="182"/>
        <v>7.7552447620754243</v>
      </c>
      <c r="H648" s="1">
        <f t="shared" si="183"/>
        <v>12</v>
      </c>
    </row>
    <row r="649" spans="2:8">
      <c r="B649" s="1">
        <v>329.5</v>
      </c>
      <c r="C649" s="1">
        <f t="shared" si="178"/>
        <v>2070309.5587156736</v>
      </c>
      <c r="D649" s="1">
        <f t="shared" si="179"/>
        <v>1.2247502283885594</v>
      </c>
      <c r="E649" s="1">
        <f t="shared" si="180"/>
        <v>0.77707928196457143</v>
      </c>
      <c r="F649" s="1">
        <f t="shared" si="181"/>
        <v>0.68943135548221668</v>
      </c>
      <c r="G649" s="1">
        <f t="shared" si="182"/>
        <v>7.7504166236728196</v>
      </c>
      <c r="H649" s="1">
        <f t="shared" si="183"/>
        <v>12</v>
      </c>
    </row>
    <row r="650" spans="2:8">
      <c r="B650" s="1">
        <v>330</v>
      </c>
      <c r="C650" s="1">
        <f t="shared" si="178"/>
        <v>2073451.1513692632</v>
      </c>
      <c r="D650" s="1">
        <f t="shared" si="179"/>
        <v>1.2248266848824882</v>
      </c>
      <c r="E650" s="1">
        <f t="shared" si="180"/>
        <v>0.77852321274357494</v>
      </c>
      <c r="F650" s="1">
        <f t="shared" si="181"/>
        <v>0.68903298031746651</v>
      </c>
      <c r="G650" s="1">
        <f t="shared" si="182"/>
        <v>7.7455914897827878</v>
      </c>
      <c r="H650" s="1">
        <f t="shared" si="183"/>
        <v>12</v>
      </c>
    </row>
    <row r="651" spans="2:8">
      <c r="B651" s="1">
        <v>330.5</v>
      </c>
      <c r="C651" s="1">
        <f t="shared" si="178"/>
        <v>2076592.7440228534</v>
      </c>
      <c r="D651" s="1">
        <f t="shared" si="179"/>
        <v>1.2249027946352131</v>
      </c>
      <c r="E651" s="1">
        <f t="shared" si="180"/>
        <v>0.77996674329478632</v>
      </c>
      <c r="F651" s="1">
        <f t="shared" si="181"/>
        <v>0.68863485280499426</v>
      </c>
      <c r="G651" s="1">
        <f t="shared" si="182"/>
        <v>7.7407693554657833</v>
      </c>
      <c r="H651" s="1">
        <f t="shared" si="183"/>
        <v>12</v>
      </c>
    </row>
    <row r="652" spans="2:8">
      <c r="B652" s="1">
        <v>331</v>
      </c>
      <c r="C652" s="1">
        <f t="shared" si="178"/>
        <v>2079734.336676443</v>
      </c>
      <c r="D652" s="1">
        <f t="shared" si="179"/>
        <v>1.2249785597402632</v>
      </c>
      <c r="E652" s="1">
        <f t="shared" si="180"/>
        <v>0.78140987543192619</v>
      </c>
      <c r="F652" s="1">
        <f t="shared" si="181"/>
        <v>0.68823697254450444</v>
      </c>
      <c r="G652" s="1">
        <f t="shared" si="182"/>
        <v>7.7359502158734124</v>
      </c>
      <c r="H652" s="1">
        <f t="shared" si="183"/>
        <v>12</v>
      </c>
    </row>
    <row r="653" spans="2:8">
      <c r="B653" s="1">
        <v>331.5</v>
      </c>
      <c r="C653" s="1">
        <f t="shared" si="178"/>
        <v>2082875.9293300328</v>
      </c>
      <c r="D653" s="1">
        <f t="shared" si="179"/>
        <v>1.2250539822753923</v>
      </c>
      <c r="E653" s="1">
        <f t="shared" si="180"/>
        <v>0.7828526109577737</v>
      </c>
      <c r="F653" s="1">
        <f t="shared" si="181"/>
        <v>0.68783933914312445</v>
      </c>
      <c r="G653" s="1">
        <f t="shared" si="182"/>
        <v>7.7311340662471899</v>
      </c>
      <c r="H653" s="1">
        <f t="shared" si="183"/>
        <v>12</v>
      </c>
    </row>
    <row r="654" spans="2:8">
      <c r="B654" s="1">
        <v>332</v>
      </c>
      <c r="C654" s="1">
        <f t="shared" si="178"/>
        <v>2086017.5219836228</v>
      </c>
      <c r="D654" s="1">
        <f t="shared" si="179"/>
        <v>1.2251290643027197</v>
      </c>
      <c r="E654" s="1">
        <f t="shared" si="180"/>
        <v>0.78429495166424701</v>
      </c>
      <c r="F654" s="1">
        <f t="shared" si="181"/>
        <v>0.68744195221530346</v>
      </c>
      <c r="G654" s="1">
        <f t="shared" si="182"/>
        <v>7.7263209019173118</v>
      </c>
      <c r="H654" s="1">
        <f t="shared" si="183"/>
        <v>12</v>
      </c>
    </row>
    <row r="655" spans="2:8">
      <c r="B655" s="1">
        <v>332.5</v>
      </c>
      <c r="C655" s="1">
        <f t="shared" si="178"/>
        <v>2089159.1146372126</v>
      </c>
      <c r="D655" s="1">
        <f t="shared" si="179"/>
        <v>1.2252038078688721</v>
      </c>
      <c r="E655" s="1">
        <f t="shared" si="180"/>
        <v>0.78573689933248625</v>
      </c>
      <c r="F655" s="1">
        <f t="shared" si="181"/>
        <v>0.68704481138271234</v>
      </c>
      <c r="G655" s="1">
        <f t="shared" si="182"/>
        <v>7.7215107183014418</v>
      </c>
      <c r="H655" s="1">
        <f t="shared" si="183"/>
        <v>12</v>
      </c>
    </row>
    <row r="656" spans="2:8">
      <c r="B656" s="1">
        <v>333</v>
      </c>
      <c r="C656" s="1">
        <f t="shared" si="178"/>
        <v>2092300.7072908022</v>
      </c>
      <c r="D656" s="1">
        <f t="shared" si="179"/>
        <v>1.225278215005122</v>
      </c>
      <c r="E656" s="1">
        <f t="shared" si="180"/>
        <v>0.78717845573293377</v>
      </c>
      <c r="F656" s="1">
        <f t="shared" si="181"/>
        <v>0.68664791627414368</v>
      </c>
      <c r="G656" s="1">
        <f t="shared" si="182"/>
        <v>7.7167035109035016</v>
      </c>
      <c r="H656" s="1">
        <f t="shared" si="183"/>
        <v>12</v>
      </c>
    </row>
    <row r="657" spans="2:8">
      <c r="B657" s="1">
        <v>333.5</v>
      </c>
      <c r="C657" s="1">
        <f t="shared" si="178"/>
        <v>2095442.2999443919</v>
      </c>
      <c r="D657" s="1">
        <f t="shared" si="179"/>
        <v>1.2253522877275274</v>
      </c>
      <c r="E657" s="1">
        <f t="shared" si="180"/>
        <v>0.78861962262541474</v>
      </c>
      <c r="F657" s="1">
        <f t="shared" si="181"/>
        <v>0.6862512665254149</v>
      </c>
      <c r="G657" s="1">
        <f t="shared" si="182"/>
        <v>7.7118992753125006</v>
      </c>
      <c r="H657" s="1">
        <f t="shared" si="183"/>
        <v>12</v>
      </c>
    </row>
    <row r="658" spans="2:8">
      <c r="B658" s="1">
        <v>334</v>
      </c>
      <c r="C658" s="1">
        <f t="shared" si="178"/>
        <v>2098583.8925979817</v>
      </c>
      <c r="D658" s="1">
        <f t="shared" si="179"/>
        <v>1.2254260280370664</v>
      </c>
      <c r="E658" s="1">
        <f t="shared" si="180"/>
        <v>0.79006040175921677</v>
      </c>
      <c r="F658" s="1">
        <f t="shared" si="181"/>
        <v>0.68585486177927124</v>
      </c>
      <c r="G658" s="1">
        <f t="shared" si="182"/>
        <v>7.7070980072013526</v>
      </c>
      <c r="H658" s="1">
        <f t="shared" si="183"/>
        <v>12</v>
      </c>
    </row>
    <row r="659" spans="2:8">
      <c r="B659" s="1">
        <v>334.5</v>
      </c>
      <c r="C659" s="1">
        <f t="shared" si="178"/>
        <v>2101725.4852515715</v>
      </c>
      <c r="D659" s="1">
        <f t="shared" si="179"/>
        <v>1.2254994379197739</v>
      </c>
      <c r="E659" s="1">
        <f t="shared" si="180"/>
        <v>0.7915007948731676</v>
      </c>
      <c r="F659" s="1">
        <f t="shared" si="181"/>
        <v>0.68545870168529022</v>
      </c>
      <c r="G659" s="1">
        <f t="shared" si="182"/>
        <v>7.7022997023257336</v>
      </c>
      <c r="H659" s="1">
        <f t="shared" si="183"/>
        <v>12</v>
      </c>
    </row>
    <row r="660" spans="2:8">
      <c r="B660" s="1">
        <v>335</v>
      </c>
      <c r="C660" s="1">
        <f t="shared" si="178"/>
        <v>2104867.0779051613</v>
      </c>
      <c r="D660" s="1">
        <f t="shared" si="179"/>
        <v>1.2255725193468745</v>
      </c>
      <c r="E660" s="1">
        <f t="shared" si="180"/>
        <v>0.79294080369571462</v>
      </c>
      <c r="F660" s="1">
        <f t="shared" si="181"/>
        <v>0.68506278589978753</v>
      </c>
      <c r="G660" s="1">
        <f t="shared" si="182"/>
        <v>7.6975043565229253</v>
      </c>
      <c r="H660" s="1">
        <f t="shared" si="183"/>
        <v>12</v>
      </c>
    </row>
    <row r="661" spans="2:8">
      <c r="B661" s="1">
        <v>335.5</v>
      </c>
      <c r="C661" s="1">
        <f t="shared" si="178"/>
        <v>2108008.6705587511</v>
      </c>
      <c r="D661" s="1">
        <f t="shared" si="179"/>
        <v>1.2256452742749149</v>
      </c>
      <c r="E661" s="1">
        <f t="shared" si="180"/>
        <v>0.79438042994500124</v>
      </c>
      <c r="F661" s="1">
        <f t="shared" si="181"/>
        <v>0.68466711408572323</v>
      </c>
      <c r="G661" s="1">
        <f t="shared" si="182"/>
        <v>7.6927119657106893</v>
      </c>
      <c r="H661" s="1">
        <f t="shared" si="183"/>
        <v>12</v>
      </c>
    </row>
    <row r="662" spans="2:8">
      <c r="B662" s="1">
        <v>336</v>
      </c>
      <c r="C662" s="1">
        <f t="shared" si="178"/>
        <v>2111150.2632123409</v>
      </c>
      <c r="D662" s="1">
        <f t="shared" si="179"/>
        <v>1.2257177046458951</v>
      </c>
      <c r="E662" s="1">
        <f t="shared" si="180"/>
        <v>0.79581967532894338</v>
      </c>
      <c r="F662" s="1">
        <f t="shared" si="181"/>
        <v>0.68427168591261045</v>
      </c>
      <c r="G662" s="1">
        <f t="shared" si="182"/>
        <v>7.6879225258861545</v>
      </c>
      <c r="H662" s="1">
        <f t="shared" si="183"/>
        <v>12</v>
      </c>
    </row>
    <row r="663" spans="2:8">
      <c r="B663" s="1">
        <v>336.5</v>
      </c>
      <c r="C663" s="1">
        <f t="shared" si="178"/>
        <v>2114291.8558659307</v>
      </c>
      <c r="D663" s="1">
        <f t="shared" si="179"/>
        <v>1.2257898123873983</v>
      </c>
      <c r="E663" s="1">
        <f t="shared" si="180"/>
        <v>0.79725854154530684</v>
      </c>
      <c r="F663" s="1">
        <f t="shared" si="181"/>
        <v>0.6838765010564235</v>
      </c>
      <c r="G663" s="1">
        <f t="shared" si="182"/>
        <v>7.6831360331247112</v>
      </c>
      <c r="H663" s="1">
        <f t="shared" si="183"/>
        <v>12</v>
      </c>
    </row>
    <row r="664" spans="2:8">
      <c r="B664" s="1">
        <v>337</v>
      </c>
      <c r="C664" s="1">
        <f t="shared" si="178"/>
        <v>2117433.4485195205</v>
      </c>
      <c r="D664" s="1">
        <f t="shared" si="179"/>
        <v>1.2258615994127182</v>
      </c>
      <c r="E664" s="1">
        <f t="shared" si="180"/>
        <v>0.79869703028178063</v>
      </c>
      <c r="F664" s="1">
        <f t="shared" si="181"/>
        <v>0.68348155919950848</v>
      </c>
      <c r="G664" s="1">
        <f t="shared" si="182"/>
        <v>7.6783524835789265</v>
      </c>
      <c r="H664" s="1">
        <f t="shared" si="183"/>
        <v>12</v>
      </c>
    </row>
    <row r="665" spans="2:8">
      <c r="B665" s="1">
        <v>337.5</v>
      </c>
      <c r="C665" s="1">
        <f t="shared" si="178"/>
        <v>2120575.0411731107</v>
      </c>
      <c r="D665" s="1">
        <f t="shared" si="179"/>
        <v>1.2259330676209865</v>
      </c>
      <c r="E665" s="1">
        <f t="shared" si="180"/>
        <v>0.80013514321605383</v>
      </c>
      <c r="F665" s="1">
        <f t="shared" si="181"/>
        <v>0.68308686003049457</v>
      </c>
      <c r="G665" s="1">
        <f t="shared" si="182"/>
        <v>7.6735718734774636</v>
      </c>
      <c r="H665" s="1">
        <f t="shared" si="183"/>
        <v>12</v>
      </c>
    </row>
    <row r="666" spans="2:8">
      <c r="B666" s="1">
        <v>338</v>
      </c>
      <c r="C666" s="1">
        <f t="shared" si="178"/>
        <v>2123716.6338267</v>
      </c>
      <c r="D666" s="1">
        <f t="shared" si="179"/>
        <v>1.2260042188972986</v>
      </c>
      <c r="E666" s="1">
        <f t="shared" si="180"/>
        <v>0.80157288201588694</v>
      </c>
      <c r="F666" s="1">
        <f t="shared" si="181"/>
        <v>0.68269240324420599</v>
      </c>
      <c r="G666" s="1">
        <f t="shared" si="182"/>
        <v>7.6687941991240223</v>
      </c>
      <c r="H666" s="1">
        <f t="shared" si="183"/>
        <v>12</v>
      </c>
    </row>
    <row r="667" spans="2:8">
      <c r="B667" s="1">
        <v>338.5</v>
      </c>
      <c r="C667" s="1">
        <f t="shared" si="178"/>
        <v>2126858.2264802898</v>
      </c>
      <c r="D667" s="1">
        <f t="shared" si="179"/>
        <v>1.2260750551128381</v>
      </c>
      <c r="E667" s="1">
        <f t="shared" si="180"/>
        <v>0.80301024833918777</v>
      </c>
      <c r="F667" s="1">
        <f t="shared" si="181"/>
        <v>0.68229818854157498</v>
      </c>
      <c r="G667" s="1">
        <f t="shared" si="182"/>
        <v>7.6640194568962876</v>
      </c>
      <c r="H667" s="1">
        <f t="shared" si="183"/>
        <v>12</v>
      </c>
    </row>
    <row r="668" spans="2:8">
      <c r="B668" s="1">
        <v>339</v>
      </c>
      <c r="C668" s="1">
        <f t="shared" si="178"/>
        <v>2129999.8191338796</v>
      </c>
      <c r="D668" s="1">
        <f t="shared" si="179"/>
        <v>1.2261455781249988</v>
      </c>
      <c r="E668" s="1">
        <f t="shared" si="180"/>
        <v>0.8044472438340825</v>
      </c>
      <c r="F668" s="1">
        <f t="shared" si="181"/>
        <v>0.68190421562955661</v>
      </c>
      <c r="G668" s="1">
        <f t="shared" si="182"/>
        <v>7.6592476432448855</v>
      </c>
      <c r="H668" s="1">
        <f t="shared" si="183"/>
        <v>12</v>
      </c>
    </row>
    <row r="669" spans="2:8">
      <c r="B669" s="1">
        <v>339.5</v>
      </c>
      <c r="C669" s="1">
        <f t="shared" si="178"/>
        <v>2133141.4117874699</v>
      </c>
      <c r="D669" s="1">
        <f t="shared" si="179"/>
        <v>1.2262157897775077</v>
      </c>
      <c r="E669" s="1">
        <f t="shared" si="180"/>
        <v>0.80588387013898855</v>
      </c>
      <c r="F669" s="1">
        <f t="shared" si="181"/>
        <v>0.68151048422104399</v>
      </c>
      <c r="G669" s="1">
        <f t="shared" si="182"/>
        <v>7.6544787546923665</v>
      </c>
      <c r="H669" s="1">
        <f t="shared" si="183"/>
        <v>12</v>
      </c>
    </row>
    <row r="670" spans="2:8">
      <c r="B670" s="1">
        <v>340</v>
      </c>
      <c r="C670" s="1">
        <f t="shared" si="178"/>
        <v>2136283.0044410592</v>
      </c>
      <c r="D670" s="1">
        <f t="shared" si="179"/>
        <v>1.2262856919005449</v>
      </c>
      <c r="E670" s="1">
        <f t="shared" si="180"/>
        <v>0.80732012888268445</v>
      </c>
      <c r="F670" s="1">
        <f t="shared" si="181"/>
        <v>0.68111699403478443</v>
      </c>
      <c r="G670" s="1">
        <f t="shared" si="182"/>
        <v>7.6497127878321916</v>
      </c>
      <c r="H670" s="1">
        <f t="shared" si="183"/>
        <v>12</v>
      </c>
    </row>
    <row r="671" spans="2:8">
      <c r="B671" s="1">
        <v>340.5</v>
      </c>
      <c r="C671" s="1">
        <f t="shared" si="178"/>
        <v>2139424.597094649</v>
      </c>
      <c r="D671" s="1">
        <f t="shared" si="179"/>
        <v>1.2263552863108624</v>
      </c>
      <c r="E671" s="1">
        <f t="shared" si="180"/>
        <v>0.80875602168438343</v>
      </c>
      <c r="F671" s="1">
        <f t="shared" si="181"/>
        <v>0.68072374479529685</v>
      </c>
      <c r="G671" s="1">
        <f t="shared" si="182"/>
        <v>7.644949739327723</v>
      </c>
      <c r="H671" s="1">
        <f t="shared" si="183"/>
        <v>12</v>
      </c>
    </row>
    <row r="672" spans="2:8">
      <c r="B672" s="1">
        <v>341</v>
      </c>
      <c r="C672" s="1">
        <f t="shared" si="178"/>
        <v>2142566.1897482388</v>
      </c>
      <c r="D672" s="1">
        <f t="shared" si="179"/>
        <v>1.2264245748119038</v>
      </c>
      <c r="E672" s="1">
        <f t="shared" si="180"/>
        <v>0.81019155015380073</v>
      </c>
      <c r="F672" s="1">
        <f t="shared" si="181"/>
        <v>0.68033073623278995</v>
      </c>
      <c r="G672" s="1">
        <f t="shared" si="182"/>
        <v>7.6401896059112371</v>
      </c>
      <c r="H672" s="1">
        <f t="shared" si="183"/>
        <v>12</v>
      </c>
    </row>
    <row r="673" spans="2:8">
      <c r="B673" s="1">
        <v>341.5</v>
      </c>
      <c r="C673" s="1">
        <f t="shared" si="178"/>
        <v>2145707.782401829</v>
      </c>
      <c r="D673" s="1">
        <f t="shared" si="179"/>
        <v>1.2264935591939188</v>
      </c>
      <c r="E673" s="1">
        <f t="shared" si="180"/>
        <v>0.81162671589122459</v>
      </c>
      <c r="F673" s="1">
        <f t="shared" si="181"/>
        <v>0.67993796808308216</v>
      </c>
      <c r="G673" s="1">
        <f t="shared" si="182"/>
        <v>7.6354323843829608</v>
      </c>
      <c r="H673" s="1">
        <f t="shared" si="183"/>
        <v>12</v>
      </c>
    </row>
    <row r="674" spans="2:8">
      <c r="B674" s="1">
        <v>342</v>
      </c>
      <c r="C674" s="1">
        <f t="shared" si="178"/>
        <v>2148849.3750554183</v>
      </c>
      <c r="D674" s="1">
        <f t="shared" si="179"/>
        <v>1.2265622412340804</v>
      </c>
      <c r="E674" s="1">
        <f t="shared" si="180"/>
        <v>0.8130615204875844</v>
      </c>
      <c r="F674" s="1">
        <f t="shared" si="181"/>
        <v>0.67954544008752127</v>
      </c>
      <c r="G674" s="1">
        <f t="shared" si="182"/>
        <v>7.6306780716100864</v>
      </c>
      <c r="H674" s="1">
        <f t="shared" si="183"/>
        <v>12</v>
      </c>
    </row>
    <row r="675" spans="2:8">
      <c r="B675" s="1">
        <v>342.5</v>
      </c>
      <c r="C675" s="1">
        <f t="shared" ref="C675" si="184">2*PI()*B675*1000</f>
        <v>2151990.9677090081</v>
      </c>
      <c r="D675" s="1">
        <f t="shared" ref="D675" si="185">1+$E$15/$E$14*(1-$C$20^2/C675^2)</f>
        <v>1.2266306226965995</v>
      </c>
      <c r="E675" s="1">
        <f t="shared" ref="E675" si="186">$C$21*(C675/$C$20-$C$20/C675)</f>
        <v>0.81449596552452053</v>
      </c>
      <c r="F675" s="1">
        <f t="shared" ref="F675" si="187">(D675^2+E675^2)^0.5/(D675^2+E675^2)</f>
        <v>0.67915315199290549</v>
      </c>
      <c r="G675" s="1">
        <f t="shared" ref="G675" si="188">F675*$C$23/$C$13-$C$3</f>
        <v>7.6259266645258279</v>
      </c>
      <c r="H675" s="1">
        <f t="shared" ref="H675" si="189">$C$2</f>
        <v>12</v>
      </c>
    </row>
    <row r="676" spans="2:8">
      <c r="B676" s="1">
        <v>343</v>
      </c>
      <c r="C676" s="1">
        <f t="shared" ref="C676:C690" si="190">2*PI()*B676*1000</f>
        <v>2155132.5603625984</v>
      </c>
      <c r="D676" s="1">
        <f t="shared" ref="D676:D690" si="191">1+$E$15/$E$14*(1-$C$20^2/C676^2)</f>
        <v>1.2266987053328373</v>
      </c>
      <c r="E676" s="1">
        <f t="shared" ref="E676:E690" si="192">$C$21*(C676/$C$20-$C$20/C676)</f>
        <v>0.81593005257445006</v>
      </c>
      <c r="F676" s="1">
        <f t="shared" ref="F676:F690" si="193">(D676^2+E676^2)^0.5/(D676^2+E676^2)</f>
        <v>0.67876110355140618</v>
      </c>
      <c r="G676" s="1">
        <f t="shared" ref="G676:G690" si="194">F676*$C$23/$C$13-$C$3</f>
        <v>7.6211781601284745</v>
      </c>
      <c r="H676" s="1">
        <f t="shared" ref="H676:H690" si="195">$C$2</f>
        <v>12</v>
      </c>
    </row>
    <row r="677" spans="2:8">
      <c r="B677" s="1">
        <v>343.5</v>
      </c>
      <c r="C677" s="1">
        <f t="shared" si="190"/>
        <v>2158274.1530161877</v>
      </c>
      <c r="D677" s="1">
        <f t="shared" si="191"/>
        <v>1.226766490881418</v>
      </c>
      <c r="E677" s="1">
        <f t="shared" si="192"/>
        <v>0.81736378320063452</v>
      </c>
      <c r="F677" s="1">
        <f t="shared" si="193"/>
        <v>0.67836929452049077</v>
      </c>
      <c r="G677" s="1">
        <f t="shared" si="194"/>
        <v>7.6164325554804631</v>
      </c>
      <c r="H677" s="1">
        <f t="shared" si="195"/>
        <v>12</v>
      </c>
    </row>
    <row r="678" spans="2:8">
      <c r="B678" s="1">
        <v>344</v>
      </c>
      <c r="C678" s="1">
        <f t="shared" si="190"/>
        <v>2161415.7456697775</v>
      </c>
      <c r="D678" s="1">
        <f t="shared" si="191"/>
        <v>1.2268339810683391</v>
      </c>
      <c r="E678" s="1">
        <f t="shared" si="192"/>
        <v>0.81879715895724769</v>
      </c>
      <c r="F678" s="1">
        <f t="shared" si="193"/>
        <v>0.67797772466284656</v>
      </c>
      <c r="G678" s="1">
        <f t="shared" si="194"/>
        <v>7.6116898477074546</v>
      </c>
      <c r="H678" s="1">
        <f t="shared" si="195"/>
        <v>12</v>
      </c>
    </row>
    <row r="679" spans="2:8">
      <c r="B679" s="1">
        <v>344.5</v>
      </c>
      <c r="C679" s="1">
        <f t="shared" si="190"/>
        <v>2164557.3383233673</v>
      </c>
      <c r="D679" s="1">
        <f t="shared" si="191"/>
        <v>1.2269011776070828</v>
      </c>
      <c r="E679" s="1">
        <f t="shared" si="192"/>
        <v>0.82023018138944026</v>
      </c>
      <c r="F679" s="1">
        <f t="shared" si="193"/>
        <v>0.67758639374630558</v>
      </c>
      <c r="G679" s="1">
        <f t="shared" si="194"/>
        <v>7.606950033997423</v>
      </c>
      <c r="H679" s="1">
        <f t="shared" si="195"/>
        <v>12</v>
      </c>
    </row>
    <row r="680" spans="2:8">
      <c r="B680" s="1">
        <v>345</v>
      </c>
      <c r="C680" s="1">
        <f t="shared" si="190"/>
        <v>2167698.9309769575</v>
      </c>
      <c r="D680" s="1">
        <f t="shared" si="191"/>
        <v>1.2269680821987228</v>
      </c>
      <c r="E680" s="1">
        <f t="shared" si="192"/>
        <v>0.82166285203340517</v>
      </c>
      <c r="F680" s="1">
        <f t="shared" si="193"/>
        <v>0.67719530154377072</v>
      </c>
      <c r="G680" s="1">
        <f t="shared" si="194"/>
        <v>7.602213111599756</v>
      </c>
      <c r="H680" s="1">
        <f t="shared" si="195"/>
        <v>12</v>
      </c>
    </row>
    <row r="681" spans="2:8">
      <c r="B681" s="1">
        <v>345.5</v>
      </c>
      <c r="C681" s="1">
        <f t="shared" si="190"/>
        <v>2170840.5236305469</v>
      </c>
      <c r="D681" s="1">
        <f t="shared" si="191"/>
        <v>1.2270346965320336</v>
      </c>
      <c r="E681" s="1">
        <f t="shared" si="192"/>
        <v>0.8230951724164427</v>
      </c>
      <c r="F681" s="1">
        <f t="shared" si="193"/>
        <v>0.67680444783314231</v>
      </c>
      <c r="G681" s="1">
        <f t="shared" si="194"/>
        <v>7.5974790778243815</v>
      </c>
      <c r="H681" s="1">
        <f t="shared" si="195"/>
        <v>12</v>
      </c>
    </row>
    <row r="682" spans="2:8">
      <c r="B682" s="1">
        <v>346</v>
      </c>
      <c r="C682" s="1">
        <f t="shared" si="190"/>
        <v>2173982.1162841367</v>
      </c>
      <c r="D682" s="1">
        <f t="shared" si="191"/>
        <v>1.2271010222835961</v>
      </c>
      <c r="E682" s="1">
        <f t="shared" si="192"/>
        <v>0.82452714405702543</v>
      </c>
      <c r="F682" s="1">
        <f t="shared" si="193"/>
        <v>0.67641383239724551</v>
      </c>
      <c r="G682" s="1">
        <f t="shared" si="194"/>
        <v>7.5927479300408667</v>
      </c>
      <c r="H682" s="1">
        <f t="shared" si="195"/>
        <v>12</v>
      </c>
    </row>
    <row r="683" spans="2:8">
      <c r="B683" s="1">
        <v>346.5</v>
      </c>
      <c r="C683" s="1">
        <f t="shared" si="190"/>
        <v>2177123.7089377264</v>
      </c>
      <c r="D683" s="1">
        <f t="shared" si="191"/>
        <v>1.2271670611179033</v>
      </c>
      <c r="E683" s="1">
        <f t="shared" si="192"/>
        <v>0.82595876846486072</v>
      </c>
      <c r="F683" s="1">
        <f t="shared" si="193"/>
        <v>0.67602345502375871</v>
      </c>
      <c r="G683" s="1">
        <f t="shared" si="194"/>
        <v>7.5880196656775638</v>
      </c>
      <c r="H683" s="1">
        <f t="shared" si="195"/>
        <v>12</v>
      </c>
    </row>
    <row r="684" spans="2:8">
      <c r="B684" s="1">
        <v>347</v>
      </c>
      <c r="C684" s="1">
        <f t="shared" si="190"/>
        <v>2180265.3015913167</v>
      </c>
      <c r="D684" s="1">
        <f t="shared" si="191"/>
        <v>1.2272328146874651</v>
      </c>
      <c r="E684" s="1">
        <f t="shared" si="192"/>
        <v>0.82739004714095532</v>
      </c>
      <c r="F684" s="1">
        <f t="shared" si="193"/>
        <v>0.67563331550514294</v>
      </c>
      <c r="G684" s="1">
        <f t="shared" si="194"/>
        <v>7.5832942822207539</v>
      </c>
      <c r="H684" s="1">
        <f t="shared" si="195"/>
        <v>12</v>
      </c>
    </row>
    <row r="685" spans="2:8">
      <c r="B685" s="1">
        <v>347.5</v>
      </c>
      <c r="C685" s="1">
        <f t="shared" si="190"/>
        <v>2183406.894244906</v>
      </c>
      <c r="D685" s="1">
        <f t="shared" si="191"/>
        <v>1.2272982846329112</v>
      </c>
      <c r="E685" s="1">
        <f t="shared" si="192"/>
        <v>0.82882098157767525</v>
      </c>
      <c r="F685" s="1">
        <f t="shared" si="193"/>
        <v>0.67524341363857243</v>
      </c>
      <c r="G685" s="1">
        <f t="shared" si="194"/>
        <v>7.5785717772138081</v>
      </c>
      <c r="H685" s="1">
        <f t="shared" si="195"/>
        <v>12</v>
      </c>
    </row>
    <row r="686" spans="2:8">
      <c r="B686" s="1">
        <v>348</v>
      </c>
      <c r="C686" s="1">
        <f t="shared" si="190"/>
        <v>2186548.4868984958</v>
      </c>
      <c r="D686" s="1">
        <f t="shared" si="191"/>
        <v>1.2273634725830938</v>
      </c>
      <c r="E686" s="1">
        <f t="shared" si="192"/>
        <v>0.83025157325881171</v>
      </c>
      <c r="F686" s="1">
        <f t="shared" si="193"/>
        <v>0.6748537492258645</v>
      </c>
      <c r="G686" s="1">
        <f t="shared" si="194"/>
        <v>7.573852148256325</v>
      </c>
      <c r="H686" s="1">
        <f t="shared" si="195"/>
        <v>12</v>
      </c>
    </row>
    <row r="687" spans="2:8">
      <c r="B687" s="1">
        <v>348.5</v>
      </c>
      <c r="C687" s="1">
        <f t="shared" si="190"/>
        <v>2189690.0795520861</v>
      </c>
      <c r="D687" s="1">
        <f t="shared" si="191"/>
        <v>1.2274283801551884</v>
      </c>
      <c r="E687" s="1">
        <f t="shared" si="192"/>
        <v>0.83168182365964016</v>
      </c>
      <c r="F687" s="1">
        <f t="shared" si="193"/>
        <v>0.674464322073412</v>
      </c>
      <c r="G687" s="1">
        <f t="shared" si="194"/>
        <v>7.5691353930033323</v>
      </c>
      <c r="H687" s="1">
        <f t="shared" si="195"/>
        <v>12</v>
      </c>
    </row>
    <row r="688" spans="2:8">
      <c r="B688" s="1">
        <v>349</v>
      </c>
      <c r="C688" s="1">
        <f t="shared" si="190"/>
        <v>2192831.6722056759</v>
      </c>
      <c r="D688" s="1">
        <f t="shared" si="191"/>
        <v>1.2274930089547951</v>
      </c>
      <c r="E688" s="1">
        <f t="shared" si="192"/>
        <v>0.83311173424698082</v>
      </c>
      <c r="F688" s="1">
        <f t="shared" si="193"/>
        <v>0.67407513199211611</v>
      </c>
      <c r="G688" s="1">
        <f t="shared" si="194"/>
        <v>7.5644215091644558</v>
      </c>
      <c r="H688" s="1">
        <f t="shared" si="195"/>
        <v>12</v>
      </c>
    </row>
    <row r="689" spans="2:8">
      <c r="B689" s="1">
        <v>349.5</v>
      </c>
      <c r="C689" s="1">
        <f t="shared" si="190"/>
        <v>2195973.2648592652</v>
      </c>
      <c r="D689" s="1">
        <f t="shared" si="191"/>
        <v>1.2275573605760364</v>
      </c>
      <c r="E689" s="1">
        <f t="shared" si="192"/>
        <v>0.83454130647926039</v>
      </c>
      <c r="F689" s="1">
        <f t="shared" si="193"/>
        <v>0.67368617879731951</v>
      </c>
      <c r="G689" s="1">
        <f t="shared" si="194"/>
        <v>7.5597104945031219</v>
      </c>
      <c r="H689" s="1">
        <f t="shared" si="195"/>
        <v>12</v>
      </c>
    </row>
    <row r="690" spans="2:8">
      <c r="B690" s="1">
        <v>350</v>
      </c>
      <c r="C690" s="1">
        <f t="shared" si="190"/>
        <v>2199114.857512855</v>
      </c>
      <c r="D690" s="1">
        <f t="shared" si="191"/>
        <v>1.2276214366016571</v>
      </c>
      <c r="E690" s="1">
        <f t="shared" si="192"/>
        <v>0.83597054180657271</v>
      </c>
      <c r="F690" s="1">
        <f t="shared" si="193"/>
        <v>0.67329746230873999</v>
      </c>
      <c r="G690" s="1">
        <f t="shared" si="194"/>
        <v>7.5550023468357441</v>
      </c>
      <c r="H690" s="1">
        <f t="shared" si="195"/>
        <v>12</v>
      </c>
    </row>
  </sheetData>
  <phoneticPr fontId="7"/>
  <pageMargins left="0.75" right="0.75" top="1" bottom="1" header="0.51180555555555596" footer="0.51180555555555596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B1:L690"/>
  <sheetViews>
    <sheetView workbookViewId="0">
      <selection activeCell="L13" sqref="L13"/>
    </sheetView>
  </sheetViews>
  <sheetFormatPr defaultColWidth="9" defaultRowHeight="13.5"/>
  <cols>
    <col min="1" max="4" width="9" style="1"/>
    <col min="5" max="5" width="12.75" style="1" customWidth="1"/>
    <col min="6" max="16384" width="9" style="1"/>
  </cols>
  <sheetData>
    <row r="1" spans="2:5">
      <c r="B1" s="1" t="s">
        <v>221</v>
      </c>
      <c r="C1" s="2">
        <f>'2. Transformer confirmation'!E4</f>
        <v>400</v>
      </c>
    </row>
    <row r="2" spans="2:5">
      <c r="B2" s="1" t="s">
        <v>185</v>
      </c>
      <c r="C2" s="2">
        <f>'2. Transformer confirmation'!E7</f>
        <v>12</v>
      </c>
    </row>
    <row r="3" spans="2:5">
      <c r="B3" s="1" t="s">
        <v>232</v>
      </c>
      <c r="C3" s="2">
        <f>'2. Transformer confirmation'!E14</f>
        <v>0.6</v>
      </c>
    </row>
    <row r="4" spans="2:5">
      <c r="B4" s="1" t="s">
        <v>185</v>
      </c>
      <c r="C4" s="3">
        <f>C2+C3</f>
        <v>12.6</v>
      </c>
    </row>
    <row r="5" spans="2:5">
      <c r="B5" s="1" t="s">
        <v>187</v>
      </c>
      <c r="C5" s="2">
        <f>'2. Transformer confirmation'!E13/'2. Transformer confirmation'!E7</f>
        <v>15</v>
      </c>
    </row>
    <row r="6" spans="2:5">
      <c r="B6" s="1" t="s">
        <v>229</v>
      </c>
      <c r="C6" s="1">
        <f>C2*C5</f>
        <v>180</v>
      </c>
    </row>
    <row r="7" spans="2:5">
      <c r="B7" s="1" t="s">
        <v>230</v>
      </c>
      <c r="C7" s="1">
        <f>'2. Transformer confirmation'!$E$15</f>
        <v>0.95</v>
      </c>
    </row>
    <row r="8" spans="2:5">
      <c r="B8" s="1" t="s">
        <v>55</v>
      </c>
      <c r="C8" s="1">
        <f>C6/C7</f>
        <v>189.47368421052633</v>
      </c>
    </row>
    <row r="9" spans="2:5">
      <c r="B9" s="1" t="s">
        <v>233</v>
      </c>
      <c r="C9" s="1">
        <f>C4/C5*C7</f>
        <v>0.79799999999999993</v>
      </c>
    </row>
    <row r="10" spans="2:5">
      <c r="B10" s="1" t="s">
        <v>24</v>
      </c>
      <c r="C10" s="2">
        <f>'2. Transformer confirmation'!E18</f>
        <v>36</v>
      </c>
    </row>
    <row r="11" spans="2:5">
      <c r="B11" s="1" t="s">
        <v>183</v>
      </c>
      <c r="C11" s="2">
        <f>'2. Transformer confirmation'!E19</f>
        <v>2</v>
      </c>
    </row>
    <row r="12" spans="2:5">
      <c r="B12" s="1" t="s">
        <v>234</v>
      </c>
      <c r="C12" s="2">
        <f>((C14+C15)/C14)^0.5</f>
        <v>1.1180339887498949</v>
      </c>
    </row>
    <row r="13" spans="2:5">
      <c r="B13" s="1" t="s">
        <v>235</v>
      </c>
      <c r="C13" s="1">
        <f>C10/C11/C12</f>
        <v>16.099689437998485</v>
      </c>
    </row>
    <row r="14" spans="2:5">
      <c r="B14" s="1" t="s">
        <v>182</v>
      </c>
      <c r="C14" s="1">
        <f>'2. Transformer confirmation'!E23-'2. Transformer confirmation'!E24</f>
        <v>280</v>
      </c>
      <c r="D14" s="1" t="s">
        <v>36</v>
      </c>
      <c r="E14" s="1">
        <f>C14*0.000001</f>
        <v>2.7999999999999998E-4</v>
      </c>
    </row>
    <row r="15" spans="2:5">
      <c r="B15" s="1" t="s">
        <v>38</v>
      </c>
      <c r="C15" s="2">
        <f>'2. Transformer confirmation'!E24</f>
        <v>70</v>
      </c>
      <c r="D15" s="1" t="s">
        <v>36</v>
      </c>
      <c r="E15" s="1">
        <f>C15*0.000001</f>
        <v>6.9999999999999994E-5</v>
      </c>
    </row>
    <row r="16" spans="2:5">
      <c r="B16" s="1" t="s">
        <v>40</v>
      </c>
      <c r="C16" s="1">
        <f>'2. Transformer confirmation'!E26</f>
        <v>33</v>
      </c>
      <c r="D16" s="1" t="s">
        <v>41</v>
      </c>
      <c r="E16" s="1">
        <f>C16*0.000000001</f>
        <v>3.3000000000000004E-8</v>
      </c>
    </row>
    <row r="19" spans="2:8">
      <c r="B19" s="1" t="s">
        <v>236</v>
      </c>
      <c r="C19" s="1">
        <f>8*C13^2*C9/PI()^2</f>
        <v>167.65948590779976</v>
      </c>
    </row>
    <row r="20" spans="2:8">
      <c r="B20" s="1" t="s">
        <v>191</v>
      </c>
      <c r="C20" s="1">
        <f>1/(E15*E16)^0.5</f>
        <v>657951.69495976891</v>
      </c>
      <c r="D20" s="1" t="s">
        <v>192</v>
      </c>
      <c r="E20" s="4">
        <f>C20/2/PI()/1000</f>
        <v>104.71626456853809</v>
      </c>
    </row>
    <row r="21" spans="2:8">
      <c r="B21" s="1" t="s">
        <v>237</v>
      </c>
      <c r="C21" s="1">
        <f>(E15/E16)^0.5/C19</f>
        <v>0.27470332738889308</v>
      </c>
      <c r="F21" s="1" t="s">
        <v>238</v>
      </c>
      <c r="G21" s="1">
        <f>MAX(F30:F690)</f>
        <v>2.1280520105971945</v>
      </c>
    </row>
    <row r="22" spans="2:8">
      <c r="F22" s="1" t="s">
        <v>239</v>
      </c>
      <c r="G22" s="1">
        <f>MATCH(G21,F30:F690,0)</f>
        <v>61</v>
      </c>
    </row>
    <row r="23" spans="2:8">
      <c r="B23" s="1" t="s">
        <v>240</v>
      </c>
      <c r="C23" s="1">
        <f>C1/2</f>
        <v>200</v>
      </c>
      <c r="F23" s="1" t="s">
        <v>231</v>
      </c>
      <c r="G23" s="1">
        <f ca="1">OFFSET(B29,G22,0,1,1)</f>
        <v>50</v>
      </c>
    </row>
    <row r="24" spans="2:8">
      <c r="B24" s="1" t="s">
        <v>241</v>
      </c>
      <c r="C24" s="1">
        <f>C4*C13/C23</f>
        <v>1.0142804345939045</v>
      </c>
      <c r="F24" s="1" t="s">
        <v>242</v>
      </c>
      <c r="G24" s="1">
        <f>G21/C24</f>
        <v>2.0980903683202956</v>
      </c>
    </row>
    <row r="26" spans="2:8">
      <c r="B26" s="1" t="s">
        <v>231</v>
      </c>
      <c r="C26" s="1" t="s">
        <v>243</v>
      </c>
      <c r="D26" s="1" t="s">
        <v>244</v>
      </c>
      <c r="E26" s="1" t="s">
        <v>245</v>
      </c>
      <c r="F26" s="1" t="s">
        <v>246</v>
      </c>
    </row>
    <row r="27" spans="2:8">
      <c r="B27" s="1">
        <v>65</v>
      </c>
      <c r="C27" s="1">
        <f>2*PI()*B27*1000</f>
        <v>408407.04496667307</v>
      </c>
      <c r="D27" s="1">
        <f>1+$E$15/$E$14*(1-$C$20^2/C27^2)</f>
        <v>0.60115407898295448</v>
      </c>
      <c r="E27" s="1">
        <f>$C$21*(C27/$C$20-$C$20/C27)</f>
        <v>-0.27203719057664916</v>
      </c>
      <c r="F27" s="1">
        <f>(D27^2+E27^2)^0.5/(D27^2+E27^2)</f>
        <v>1.5155160696032293</v>
      </c>
    </row>
    <row r="29" spans="2:8">
      <c r="B29" s="1" t="s">
        <v>231</v>
      </c>
      <c r="C29" s="1" t="s">
        <v>243</v>
      </c>
      <c r="D29" s="1" t="s">
        <v>244</v>
      </c>
      <c r="E29" s="1" t="s">
        <v>245</v>
      </c>
      <c r="F29" s="1" t="s">
        <v>246</v>
      </c>
      <c r="G29" s="1" t="s">
        <v>185</v>
      </c>
      <c r="H29" s="1" t="s">
        <v>9</v>
      </c>
    </row>
    <row r="30" spans="2:8">
      <c r="B30" s="1">
        <v>20</v>
      </c>
      <c r="C30" s="1">
        <f t="shared" ref="C30" si="0">2*PI()*B30*1000</f>
        <v>125663.70614359173</v>
      </c>
      <c r="D30" s="1">
        <f t="shared" ref="D30" si="1">1+$E$15/$E$14*(1-$C$20^2/C30^2)</f>
        <v>-5.6034350407425428</v>
      </c>
      <c r="E30" s="1">
        <f t="shared" ref="E30" si="2">$C$21*(C30/$C$20-$C$20/C30)</f>
        <v>-1.3858290956901818</v>
      </c>
      <c r="F30" s="1">
        <f t="shared" ref="F30" si="3">(D30^2+E30^2)^0.5/(D30^2+E30^2)</f>
        <v>0.17324231486524569</v>
      </c>
      <c r="G30" s="1">
        <f>F30*$C$23/$C$13-$C$3</f>
        <v>1.5521199589895089</v>
      </c>
      <c r="H30" s="1">
        <f>$C$2</f>
        <v>12</v>
      </c>
    </row>
    <row r="31" spans="2:8">
      <c r="B31" s="1">
        <v>20.5</v>
      </c>
      <c r="C31" s="1">
        <f t="shared" ref="C31:C62" si="4">2*PI()*B31*1000</f>
        <v>128805.2987971815</v>
      </c>
      <c r="D31" s="1">
        <f t="shared" ref="D31:D62" si="5">1+$E$15/$E$14*(1-$C$20^2/C31^2)</f>
        <v>-5.2731981351505484</v>
      </c>
      <c r="E31" s="1">
        <f t="shared" ref="E31:E62" si="6">$C$21*(C31/$C$20-$C$20/C31)</f>
        <v>-1.349437066649334</v>
      </c>
      <c r="F31" s="1">
        <f t="shared" ref="F31:F62" si="7">(D31^2+E31^2)^0.5/(D31^2+E31^2)</f>
        <v>0.18371802635411222</v>
      </c>
      <c r="G31" s="1">
        <f t="shared" ref="G31" si="8">F31*$C$23/$C$13-$C$3</f>
        <v>1.6822555312216263</v>
      </c>
      <c r="H31" s="1">
        <f t="shared" ref="H31" si="9">$C$2</f>
        <v>12</v>
      </c>
    </row>
    <row r="32" spans="2:8">
      <c r="B32" s="1">
        <v>21</v>
      </c>
      <c r="C32" s="1">
        <f t="shared" si="4"/>
        <v>131946.89145077131</v>
      </c>
      <c r="D32" s="1">
        <f t="shared" si="5"/>
        <v>-4.9662676106508332</v>
      </c>
      <c r="E32" s="1">
        <f t="shared" si="6"/>
        <v>-1.3147155315869248</v>
      </c>
      <c r="F32" s="1">
        <f t="shared" si="7"/>
        <v>0.19465315854721052</v>
      </c>
      <c r="G32" s="1">
        <f t="shared" ref="G32:G63" si="10">F32*$C$23/$C$13-$C$3</f>
        <v>1.8180983030367051</v>
      </c>
      <c r="H32" s="1">
        <f t="shared" ref="H32:H63" si="11">$C$2</f>
        <v>12</v>
      </c>
    </row>
    <row r="33" spans="2:12">
      <c r="B33" s="1">
        <v>21.5</v>
      </c>
      <c r="C33" s="1">
        <f t="shared" si="4"/>
        <v>135088.48410436109</v>
      </c>
      <c r="D33" s="1">
        <f t="shared" si="5"/>
        <v>-4.6805008465051765</v>
      </c>
      <c r="E33" s="1">
        <f t="shared" si="6"/>
        <v>-1.281547944411435</v>
      </c>
      <c r="F33" s="1">
        <f t="shared" si="7"/>
        <v>0.20606753934135533</v>
      </c>
      <c r="G33" s="1">
        <f t="shared" si="10"/>
        <v>1.9598945884632375</v>
      </c>
      <c r="H33" s="1">
        <f t="shared" si="11"/>
        <v>12</v>
      </c>
      <c r="K33" s="1" t="s">
        <v>247</v>
      </c>
    </row>
    <row r="34" spans="2:12">
      <c r="B34" s="1">
        <v>22</v>
      </c>
      <c r="C34" s="1">
        <f t="shared" si="4"/>
        <v>138230.07675795088</v>
      </c>
      <c r="D34" s="1">
        <f t="shared" si="5"/>
        <v>-4.4139959014401198</v>
      </c>
      <c r="E34" s="1">
        <f t="shared" si="6"/>
        <v>-1.2498283541305755</v>
      </c>
      <c r="F34" s="1">
        <f t="shared" si="7"/>
        <v>0.217982229707608</v>
      </c>
      <c r="G34" s="1">
        <f t="shared" si="10"/>
        <v>2.107906019517698</v>
      </c>
      <c r="H34" s="1">
        <f t="shared" si="11"/>
        <v>12</v>
      </c>
    </row>
    <row r="35" spans="2:12">
      <c r="B35" s="1">
        <v>22.5</v>
      </c>
      <c r="C35" s="1">
        <f t="shared" si="4"/>
        <v>141371.6694115407</v>
      </c>
      <c r="D35" s="1">
        <f t="shared" si="5"/>
        <v>-4.165059785278058</v>
      </c>
      <c r="E35" s="1">
        <f t="shared" si="6"/>
        <v>-1.2194602276180362</v>
      </c>
      <c r="F35" s="1">
        <f t="shared" si="7"/>
        <v>0.23041960157344735</v>
      </c>
      <c r="G35" s="1">
        <f t="shared" si="10"/>
        <v>2.2624105137035877</v>
      </c>
      <c r="H35" s="1">
        <f t="shared" si="11"/>
        <v>12</v>
      </c>
      <c r="K35" s="1" t="s">
        <v>248</v>
      </c>
      <c r="L35" s="1">
        <f ca="1">MATCH(C2,OFFSET(G29,G22,0,661-G22),-1)</f>
        <v>104</v>
      </c>
    </row>
    <row r="36" spans="2:12">
      <c r="B36" s="1">
        <v>23</v>
      </c>
      <c r="C36" s="1">
        <f t="shared" si="4"/>
        <v>144513.26206513049</v>
      </c>
      <c r="D36" s="1">
        <f t="shared" si="5"/>
        <v>-3.9321815052873665</v>
      </c>
      <c r="E36" s="1">
        <f t="shared" si="6"/>
        <v>-1.1903554259324061</v>
      </c>
      <c r="F36" s="1">
        <f t="shared" si="7"/>
        <v>0.24340342020501465</v>
      </c>
      <c r="G36" s="1">
        <f t="shared" si="10"/>
        <v>2.4237032974131032</v>
      </c>
      <c r="H36" s="1">
        <f t="shared" si="11"/>
        <v>12</v>
      </c>
      <c r="K36" s="1" t="s">
        <v>185</v>
      </c>
      <c r="L36" s="1">
        <f ca="1">INDEX(G30:G690,G22+L35,0)</f>
        <v>11.991152866316568</v>
      </c>
    </row>
    <row r="37" spans="2:12">
      <c r="B37" s="1">
        <v>23.5</v>
      </c>
      <c r="C37" s="1">
        <f t="shared" si="4"/>
        <v>147654.85471872028</v>
      </c>
      <c r="D37" s="1">
        <f t="shared" si="5"/>
        <v>-3.7140090833807458</v>
      </c>
      <c r="E37" s="1">
        <f t="shared" si="6"/>
        <v>-1.1624333113187759</v>
      </c>
      <c r="F37" s="1">
        <f t="shared" si="7"/>
        <v>0.25695893107573198</v>
      </c>
      <c r="G37" s="1">
        <f t="shared" si="10"/>
        <v>2.5920979850612214</v>
      </c>
      <c r="H37" s="1">
        <f t="shared" si="11"/>
        <v>12</v>
      </c>
      <c r="K37" s="1" t="s">
        <v>231</v>
      </c>
      <c r="L37" s="1">
        <f ca="1">INDEX(B30:B690,G22+L35,0)</f>
        <v>102</v>
      </c>
    </row>
    <row r="38" spans="2:12">
      <c r="B38" s="1">
        <v>24</v>
      </c>
      <c r="C38" s="1">
        <f t="shared" si="4"/>
        <v>150796.44737231007</v>
      </c>
      <c r="D38" s="1">
        <f t="shared" si="5"/>
        <v>-3.5093298894045439</v>
      </c>
      <c r="E38" s="1">
        <f t="shared" si="6"/>
        <v>-1.1356199658351454</v>
      </c>
      <c r="F38" s="1">
        <f t="shared" si="7"/>
        <v>0.27111295111713829</v>
      </c>
      <c r="G38" s="1">
        <f t="shared" si="10"/>
        <v>2.7679277126583264</v>
      </c>
      <c r="H38" s="1">
        <f t="shared" si="11"/>
        <v>12</v>
      </c>
    </row>
    <row r="39" spans="2:12">
      <c r="B39" s="1">
        <v>24.5</v>
      </c>
      <c r="C39" s="1">
        <f t="shared" si="4"/>
        <v>153938.04002589986</v>
      </c>
      <c r="D39" s="1">
        <f t="shared" si="5"/>
        <v>-3.3170537547638776</v>
      </c>
      <c r="E39" s="1">
        <f t="shared" si="6"/>
        <v>-1.1098475056572286</v>
      </c>
      <c r="F39" s="1">
        <f t="shared" si="7"/>
        <v>0.28589396412850221</v>
      </c>
      <c r="G39" s="1">
        <f t="shared" si="10"/>
        <v>2.951546323045652</v>
      </c>
      <c r="H39" s="1">
        <f t="shared" si="11"/>
        <v>12</v>
      </c>
    </row>
    <row r="40" spans="2:12">
      <c r="B40" s="1">
        <v>25</v>
      </c>
      <c r="C40" s="1">
        <f t="shared" si="4"/>
        <v>157079.63267948967</v>
      </c>
      <c r="D40" s="1">
        <f t="shared" si="5"/>
        <v>-3.1361984260752269</v>
      </c>
      <c r="E40" s="1">
        <f t="shared" si="6"/>
        <v>-1.0850534776666829</v>
      </c>
      <c r="F40" s="1">
        <f t="shared" si="7"/>
        <v>0.30133221996622578</v>
      </c>
      <c r="G40" s="1">
        <f t="shared" si="10"/>
        <v>3.1433295980855567</v>
      </c>
      <c r="H40" s="1">
        <f t="shared" si="11"/>
        <v>12</v>
      </c>
    </row>
    <row r="41" spans="2:12">
      <c r="B41" s="1">
        <v>25.5</v>
      </c>
      <c r="C41" s="1">
        <f t="shared" si="4"/>
        <v>160221.22533307943</v>
      </c>
      <c r="D41" s="1">
        <f t="shared" si="5"/>
        <v>-2.9658769954586974</v>
      </c>
      <c r="E41" s="1">
        <f t="shared" si="6"/>
        <v>-1.0611803270289577</v>
      </c>
      <c r="F41" s="1">
        <f t="shared" si="7"/>
        <v>0.31745983693311747</v>
      </c>
      <c r="G41" s="1">
        <f t="shared" si="10"/>
        <v>3.3436765306024947</v>
      </c>
      <c r="H41" s="1">
        <f t="shared" si="11"/>
        <v>12</v>
      </c>
    </row>
    <row r="42" spans="2:12">
      <c r="B42" s="1">
        <v>26</v>
      </c>
      <c r="C42" s="1">
        <f t="shared" si="4"/>
        <v>163362.81798666925</v>
      </c>
      <c r="D42" s="1">
        <f t="shared" si="5"/>
        <v>-2.8052870063565338</v>
      </c>
      <c r="E42" s="1">
        <f t="shared" si="6"/>
        <v>-1.0381749262044664</v>
      </c>
      <c r="F42" s="1">
        <f t="shared" si="7"/>
        <v>0.3343109065299783</v>
      </c>
      <c r="G42" s="1">
        <f t="shared" si="10"/>
        <v>3.5530106256700544</v>
      </c>
      <c r="H42" s="1">
        <f t="shared" si="11"/>
        <v>12</v>
      </c>
    </row>
    <row r="43" spans="2:12">
      <c r="B43" s="1">
        <v>26.5</v>
      </c>
      <c r="C43" s="1">
        <f t="shared" si="4"/>
        <v>166504.41064025904</v>
      </c>
      <c r="D43" s="1">
        <f t="shared" si="5"/>
        <v>-2.6537009844030148</v>
      </c>
      <c r="E43" s="1">
        <f t="shared" si="6"/>
        <v>-1.0159881572792526</v>
      </c>
      <c r="F43" s="1">
        <f t="shared" si="7"/>
        <v>0.35192159940372536</v>
      </c>
      <c r="G43" s="1">
        <f t="shared" si="10"/>
        <v>3.7717812167621072</v>
      </c>
      <c r="H43" s="1">
        <f t="shared" si="11"/>
        <v>12</v>
      </c>
    </row>
    <row r="44" spans="2:12">
      <c r="B44" s="1">
        <v>27</v>
      </c>
      <c r="C44" s="1">
        <f t="shared" si="4"/>
        <v>169646.00329384883</v>
      </c>
      <c r="D44" s="1">
        <f t="shared" si="5"/>
        <v>-2.510458184220874</v>
      </c>
      <c r="E44" s="1">
        <f t="shared" si="6"/>
        <v>-0.9945745407033566</v>
      </c>
      <c r="F44" s="1">
        <f t="shared" si="7"/>
        <v>0.3703302709104806</v>
      </c>
      <c r="G44" s="1">
        <f t="shared" si="10"/>
        <v>4.0004647771208202</v>
      </c>
      <c r="H44" s="1">
        <f t="shared" si="11"/>
        <v>12</v>
      </c>
    </row>
    <row r="45" spans="2:12">
      <c r="B45" s="1">
        <v>27.5</v>
      </c>
      <c r="C45" s="1">
        <f t="shared" si="4"/>
        <v>172787.59594743862</v>
      </c>
      <c r="D45" s="1">
        <f t="shared" si="5"/>
        <v>-2.3749573769216759</v>
      </c>
      <c r="E45" s="1">
        <f t="shared" si="6"/>
        <v>-0.97389190453045171</v>
      </c>
      <c r="F45" s="1">
        <f t="shared" si="7"/>
        <v>0.38957756418787898</v>
      </c>
      <c r="G45" s="1">
        <f t="shared" si="10"/>
        <v>4.2395662001826953</v>
      </c>
      <c r="H45" s="1">
        <f t="shared" si="11"/>
        <v>12</v>
      </c>
    </row>
    <row r="46" spans="2:12">
      <c r="B46" s="1">
        <v>28</v>
      </c>
      <c r="C46" s="1">
        <f t="shared" si="4"/>
        <v>175929.18860102841</v>
      </c>
      <c r="D46" s="1">
        <f t="shared" si="5"/>
        <v>-2.2466505309910936</v>
      </c>
      <c r="E46" s="1">
        <f t="shared" si="6"/>
        <v>-0.95390108909609217</v>
      </c>
      <c r="F46" s="1">
        <f t="shared" si="7"/>
        <v>0.40970650797314678</v>
      </c>
      <c r="G46" s="1">
        <f t="shared" si="10"/>
        <v>4.4896200147334211</v>
      </c>
      <c r="H46" s="1">
        <f t="shared" si="11"/>
        <v>12</v>
      </c>
    </row>
    <row r="47" spans="2:12">
      <c r="B47" s="1">
        <v>28.5</v>
      </c>
      <c r="C47" s="1">
        <f t="shared" si="4"/>
        <v>179070.7812546182</v>
      </c>
      <c r="D47" s="1">
        <f t="shared" si="5"/>
        <v>-2.1250372622924192</v>
      </c>
      <c r="E47" s="1">
        <f t="shared" si="6"/>
        <v>-0.93456568278245977</v>
      </c>
      <c r="F47" s="1">
        <f t="shared" si="7"/>
        <v>0.4307626055818215</v>
      </c>
      <c r="G47" s="1">
        <f t="shared" si="10"/>
        <v>4.7511914902549073</v>
      </c>
      <c r="H47" s="1">
        <f t="shared" si="11"/>
        <v>12</v>
      </c>
    </row>
    <row r="48" spans="2:12">
      <c r="B48" s="1">
        <v>29</v>
      </c>
      <c r="C48" s="1">
        <f t="shared" si="4"/>
        <v>182212.37390820801</v>
      </c>
      <c r="D48" s="1">
        <f t="shared" si="5"/>
        <v>-2.009659948034503</v>
      </c>
      <c r="E48" s="1">
        <f t="shared" si="6"/>
        <v>-0.91585178511779253</v>
      </c>
      <c r="F48" s="1">
        <f t="shared" si="7"/>
        <v>0.45279391043995282</v>
      </c>
      <c r="G48" s="1">
        <f t="shared" si="10"/>
        <v>5.0248775752315904</v>
      </c>
      <c r="H48" s="1">
        <f t="shared" si="11"/>
        <v>12</v>
      </c>
    </row>
    <row r="49" spans="2:8">
      <c r="B49" s="1">
        <v>29.5</v>
      </c>
      <c r="C49" s="1">
        <f t="shared" si="4"/>
        <v>185353.9665617978</v>
      </c>
      <c r="D49" s="1">
        <f t="shared" si="5"/>
        <v>-1.9000994154519009</v>
      </c>
      <c r="E49" s="1">
        <f t="shared" si="6"/>
        <v>-0.89772779396739777</v>
      </c>
      <c r="F49" s="1">
        <f t="shared" si="7"/>
        <v>0.47585108229704237</v>
      </c>
      <c r="G49" s="1">
        <f t="shared" si="10"/>
        <v>5.3113075954612983</v>
      </c>
      <c r="H49" s="1">
        <f t="shared" si="11"/>
        <v>12</v>
      </c>
    </row>
    <row r="50" spans="2:8">
      <c r="B50" s="1">
        <v>30</v>
      </c>
      <c r="C50" s="1">
        <f t="shared" si="4"/>
        <v>188495.55921538756</v>
      </c>
      <c r="D50" s="1">
        <f t="shared" si="5"/>
        <v>-1.7959711292189091</v>
      </c>
      <c r="E50" s="1">
        <f t="shared" si="6"/>
        <v>-0.88016421400556166</v>
      </c>
      <c r="F50" s="1">
        <f t="shared" si="7"/>
        <v>0.49998741668729324</v>
      </c>
      <c r="G50" s="1">
        <f t="shared" si="10"/>
        <v>5.6111436200405587</v>
      </c>
      <c r="H50" s="1">
        <f t="shared" si="11"/>
        <v>12</v>
      </c>
    </row>
    <row r="51" spans="2:8">
      <c r="B51" s="1">
        <v>30.5</v>
      </c>
      <c r="C51" s="1">
        <f t="shared" si="4"/>
        <v>191637.15186897738</v>
      </c>
      <c r="D51" s="1">
        <f t="shared" si="5"/>
        <v>-1.696921812735305</v>
      </c>
      <c r="E51" s="1">
        <f t="shared" si="6"/>
        <v>-0.86313348402628909</v>
      </c>
      <c r="F51" s="1">
        <f t="shared" si="7"/>
        <v>0.52525883829458986</v>
      </c>
      <c r="G51" s="1">
        <f t="shared" si="10"/>
        <v>5.9250803789404038</v>
      </c>
      <c r="H51" s="1">
        <f t="shared" si="11"/>
        <v>12</v>
      </c>
    </row>
    <row r="52" spans="2:8">
      <c r="B52" s="1">
        <v>31</v>
      </c>
      <c r="C52" s="1">
        <f t="shared" si="4"/>
        <v>194778.74452256717</v>
      </c>
      <c r="D52" s="1">
        <f t="shared" si="5"/>
        <v>-1.6026264477596435</v>
      </c>
      <c r="E52" s="1">
        <f t="shared" si="6"/>
        <v>-0.84660982096590831</v>
      </c>
      <c r="F52" s="1">
        <f t="shared" si="7"/>
        <v>0.55172384654621698</v>
      </c>
      <c r="G52" s="1">
        <f t="shared" si="10"/>
        <v>6.2538445871389099</v>
      </c>
      <c r="H52" s="1">
        <f t="shared" si="11"/>
        <v>12</v>
      </c>
    </row>
    <row r="53" spans="2:8">
      <c r="B53" s="1">
        <v>31.5</v>
      </c>
      <c r="C53" s="1">
        <f t="shared" si="4"/>
        <v>197920.33717615699</v>
      </c>
      <c r="D53" s="1">
        <f t="shared" si="5"/>
        <v>-1.5127856047337032</v>
      </c>
      <c r="E53" s="1">
        <f t="shared" si="6"/>
        <v>-0.830569078780662</v>
      </c>
      <c r="F53" s="1">
        <f t="shared" si="7"/>
        <v>0.57944339893955565</v>
      </c>
      <c r="G53" s="1">
        <f t="shared" si="10"/>
        <v>6.5981934952354226</v>
      </c>
      <c r="H53" s="1">
        <f t="shared" si="11"/>
        <v>12</v>
      </c>
    </row>
    <row r="54" spans="2:8">
      <c r="B54" s="1">
        <v>32</v>
      </c>
      <c r="C54" s="1">
        <f t="shared" si="4"/>
        <v>201061.92982974675</v>
      </c>
      <c r="D54" s="1">
        <f t="shared" si="5"/>
        <v>-1.4271230627900562</v>
      </c>
      <c r="E54" s="1">
        <f t="shared" si="6"/>
        <v>-0.81498862055452881</v>
      </c>
      <c r="F54" s="1">
        <f t="shared" si="7"/>
        <v>0.60848071421925787</v>
      </c>
      <c r="G54" s="1">
        <f t="shared" si="10"/>
        <v>6.9589124443993535</v>
      </c>
      <c r="H54" s="1">
        <f t="shared" si="11"/>
        <v>12</v>
      </c>
    </row>
    <row r="55" spans="2:8">
      <c r="B55" s="1">
        <v>32.5</v>
      </c>
      <c r="C55" s="1">
        <f t="shared" si="4"/>
        <v>204203.52248333654</v>
      </c>
      <c r="D55" s="1">
        <f t="shared" si="5"/>
        <v>-1.3453836840681821</v>
      </c>
      <c r="E55" s="1">
        <f t="shared" si="6"/>
        <v>-0.79984720241247231</v>
      </c>
      <c r="F55" s="1">
        <f t="shared" si="7"/>
        <v>0.63890097349605435</v>
      </c>
      <c r="G55" s="1">
        <f t="shared" si="10"/>
        <v>7.3368111534887168</v>
      </c>
      <c r="H55" s="1">
        <f t="shared" si="11"/>
        <v>12</v>
      </c>
    </row>
    <row r="56" spans="2:8">
      <c r="B56" s="1">
        <v>33</v>
      </c>
      <c r="C56" s="1">
        <f t="shared" si="4"/>
        <v>207345.11513692635</v>
      </c>
      <c r="D56" s="1">
        <f t="shared" si="5"/>
        <v>-1.2673315117511632</v>
      </c>
      <c r="E56" s="1">
        <f t="shared" si="6"/>
        <v>-0.7851248679870344</v>
      </c>
      <c r="F56" s="1">
        <f t="shared" si="7"/>
        <v>0.67077089266947243</v>
      </c>
      <c r="G56" s="1">
        <f t="shared" si="10"/>
        <v>7.7327184074286439</v>
      </c>
      <c r="H56" s="1">
        <f t="shared" si="11"/>
        <v>12</v>
      </c>
    </row>
    <row r="57" spans="2:8">
      <c r="B57" s="1">
        <v>33.5</v>
      </c>
      <c r="C57" s="1">
        <f t="shared" si="4"/>
        <v>210486.70779051614</v>
      </c>
      <c r="D57" s="1">
        <f t="shared" si="5"/>
        <v>-1.1927480653125571</v>
      </c>
      <c r="E57" s="1">
        <f t="shared" si="6"/>
        <v>-0.77080285233568047</v>
      </c>
      <c r="F57" s="1">
        <f t="shared" si="7"/>
        <v>0.70415813404788585</v>
      </c>
      <c r="G57" s="1">
        <f t="shared" si="10"/>
        <v>8.1474747480026775</v>
      </c>
      <c r="H57" s="1">
        <f t="shared" si="11"/>
        <v>12</v>
      </c>
    </row>
    <row r="58" spans="2:8">
      <c r="B58" s="1">
        <v>34</v>
      </c>
      <c r="C58" s="1">
        <f t="shared" si="4"/>
        <v>213628.30044410596</v>
      </c>
      <c r="D58" s="1">
        <f t="shared" si="5"/>
        <v>-1.1214308099455161</v>
      </c>
      <c r="E58" s="1">
        <f t="shared" si="6"/>
        <v>-0.75686349433602373</v>
      </c>
      <c r="F58" s="1">
        <f t="shared" si="7"/>
        <v>0.73913051886046466</v>
      </c>
      <c r="G58" s="1">
        <f t="shared" si="10"/>
        <v>8.5819226912038307</v>
      </c>
      <c r="H58" s="1">
        <f t="shared" si="11"/>
        <v>12</v>
      </c>
    </row>
    <row r="59" spans="2:8">
      <c r="B59" s="1">
        <v>34.5</v>
      </c>
      <c r="C59" s="1">
        <f t="shared" si="4"/>
        <v>216769.89309769572</v>
      </c>
      <c r="D59" s="1">
        <f t="shared" si="5"/>
        <v>-1.0531917801277189</v>
      </c>
      <c r="E59" s="1">
        <f t="shared" si="6"/>
        <v>-0.74329015669886056</v>
      </c>
      <c r="F59" s="1">
        <f t="shared" si="7"/>
        <v>0.77575499551713012</v>
      </c>
      <c r="G59" s="1">
        <f t="shared" si="10"/>
        <v>9.0368939103408206</v>
      </c>
      <c r="H59" s="1">
        <f t="shared" si="11"/>
        <v>12</v>
      </c>
    </row>
    <row r="60" spans="2:8">
      <c r="B60" s="1">
        <v>35</v>
      </c>
      <c r="C60" s="1">
        <f t="shared" si="4"/>
        <v>219911.48575128551</v>
      </c>
      <c r="D60" s="1">
        <f t="shared" si="5"/>
        <v>-0.98785633983429966</v>
      </c>
      <c r="E60" s="1">
        <f t="shared" si="6"/>
        <v>-0.73006715283722667</v>
      </c>
      <c r="F60" s="1">
        <f t="shared" si="7"/>
        <v>0.81409631121222292</v>
      </c>
      <c r="G60" s="1">
        <f t="shared" si="10"/>
        <v>9.5131927339019704</v>
      </c>
      <c r="H60" s="1">
        <f t="shared" si="11"/>
        <v>12</v>
      </c>
    </row>
    <row r="61" spans="2:8">
      <c r="B61" s="1">
        <v>35.5</v>
      </c>
      <c r="C61" s="1">
        <f t="shared" si="4"/>
        <v>223053.07840487533</v>
      </c>
      <c r="D61" s="1">
        <f t="shared" si="5"/>
        <v>-0.92526206411189627</v>
      </c>
      <c r="E61" s="1">
        <f t="shared" si="6"/>
        <v>-0.71717967991553622</v>
      </c>
      <c r="F61" s="1">
        <f t="shared" si="7"/>
        <v>0.85421532719500104</v>
      </c>
      <c r="G61" s="1">
        <f t="shared" si="10"/>
        <v>10.011575216834707</v>
      </c>
      <c r="H61" s="1">
        <f t="shared" si="11"/>
        <v>12</v>
      </c>
    </row>
    <row r="62" spans="2:8">
      <c r="B62" s="1">
        <v>36</v>
      </c>
      <c r="C62" s="1">
        <f t="shared" si="4"/>
        <v>226194.67105846512</v>
      </c>
      <c r="D62" s="1">
        <f t="shared" si="5"/>
        <v>-0.86525772862424155</v>
      </c>
      <c r="E62" s="1">
        <f t="shared" si="6"/>
        <v>-0.70461375747795862</v>
      </c>
      <c r="F62" s="1">
        <f t="shared" si="7"/>
        <v>0.89616691143354632</v>
      </c>
      <c r="G62" s="1">
        <f t="shared" si="10"/>
        <v>10.532722961952462</v>
      </c>
      <c r="H62" s="1">
        <f t="shared" si="11"/>
        <v>12</v>
      </c>
    </row>
    <row r="63" spans="2:8">
      <c r="B63" s="1">
        <v>36.5</v>
      </c>
      <c r="C63" s="1">
        <f t="shared" ref="C63:C93" si="12">2*PI()*B63*1000</f>
        <v>229336.26371205488</v>
      </c>
      <c r="D63" s="1">
        <f t="shared" ref="D63:D93" si="13">1+$E$15/$E$14*(1-$C$20^2/C63^2)</f>
        <v>-0.80770239541904143</v>
      </c>
      <c r="E63" s="1">
        <f t="shared" ref="E63:E93" si="14">$C$21*(C63/$C$20-$C$20/C63)</f>
        <v>-0.69235617112103676</v>
      </c>
      <c r="F63" s="1">
        <f t="shared" ref="F63:F93" si="15">(D63^2+E63^2)^0.5/(D63^2+E63^2)</f>
        <v>0.93999733755411163</v>
      </c>
      <c r="G63" s="1">
        <f t="shared" si="10"/>
        <v>11.077210807998942</v>
      </c>
      <c r="H63" s="1">
        <f t="shared" si="11"/>
        <v>12</v>
      </c>
    </row>
    <row r="64" spans="2:8">
      <c r="B64" s="1">
        <v>37</v>
      </c>
      <c r="C64" s="1">
        <f t="shared" si="12"/>
        <v>232477.85636564469</v>
      </c>
      <c r="D64" s="1">
        <f t="shared" si="13"/>
        <v>-0.75246458458511123</v>
      </c>
      <c r="E64" s="1">
        <f t="shared" si="14"/>
        <v>-0.68039442073339296</v>
      </c>
      <c r="F64" s="1">
        <f t="shared" si="15"/>
        <v>0.98574111743950188</v>
      </c>
      <c r="G64" s="1">
        <f t="shared" ref="G64:G94" si="16">F64*$C$23/$C$13-$C$3</f>
        <v>11.645467482285165</v>
      </c>
      <c r="H64" s="1">
        <f t="shared" ref="H64:H94" si="17">$C$2</f>
        <v>12</v>
      </c>
    </row>
    <row r="65" spans="2:8">
      <c r="B65" s="1">
        <v>37.5</v>
      </c>
      <c r="C65" s="1">
        <f t="shared" si="12"/>
        <v>235619.44901923448</v>
      </c>
      <c r="D65" s="1">
        <f t="shared" si="13"/>
        <v>-0.69942152270010105</v>
      </c>
      <c r="E65" s="1">
        <f t="shared" si="14"/>
        <v>-0.66871667287625591</v>
      </c>
      <c r="F65" s="1">
        <f t="shared" si="15"/>
        <v>1.0334171989704057</v>
      </c>
      <c r="G65" s="1">
        <f t="shared" si="16"/>
        <v>12.237728366751407</v>
      </c>
      <c r="H65" s="1">
        <f t="shared" si="17"/>
        <v>12</v>
      </c>
    </row>
    <row r="66" spans="2:8">
      <c r="B66" s="1">
        <v>38</v>
      </c>
      <c r="C66" s="1">
        <f t="shared" si="12"/>
        <v>238761.04167282427</v>
      </c>
      <c r="D66" s="1">
        <f t="shared" si="13"/>
        <v>-0.6484584600394856</v>
      </c>
      <c r="E66" s="1">
        <f t="shared" si="14"/>
        <v>-0.6573117169234215</v>
      </c>
      <c r="F66" s="1">
        <f t="shared" si="15"/>
        <v>1.0830244731302585</v>
      </c>
      <c r="G66" s="1">
        <f t="shared" si="16"/>
        <v>12.853979684528626</v>
      </c>
      <c r="H66" s="1">
        <f t="shared" si="17"/>
        <v>12</v>
      </c>
    </row>
    <row r="67" spans="2:8">
      <c r="B67" s="1">
        <v>38.5</v>
      </c>
      <c r="C67" s="1">
        <f t="shared" si="12"/>
        <v>241902.63432641406</v>
      </c>
      <c r="D67" s="1">
        <f t="shared" si="13"/>
        <v>-0.59946804944983456</v>
      </c>
      <c r="E67" s="1">
        <f t="shared" si="14"/>
        <v>-0.64616892461887809</v>
      </c>
      <c r="F67" s="1">
        <f t="shared" si="15"/>
        <v>1.1345365599543504</v>
      </c>
      <c r="G67" s="1">
        <f t="shared" si="16"/>
        <v>13.493893727870519</v>
      </c>
      <c r="H67" s="1">
        <f t="shared" si="17"/>
        <v>12</v>
      </c>
    </row>
    <row r="68" spans="2:8">
      <c r="B68" s="1">
        <v>39</v>
      </c>
      <c r="C68" s="1">
        <f t="shared" si="12"/>
        <v>245044.22698000385</v>
      </c>
      <c r="D68" s="1">
        <f t="shared" si="13"/>
        <v>-0.55234978060290429</v>
      </c>
      <c r="E68" s="1">
        <f t="shared" si="14"/>
        <v>-0.63527821274538343</v>
      </c>
      <c r="F68" s="1">
        <f t="shared" si="15"/>
        <v>1.1878958852489538</v>
      </c>
      <c r="G68" s="1">
        <f t="shared" si="16"/>
        <v>14.156755275605281</v>
      </c>
      <c r="H68" s="1">
        <f t="shared" si="17"/>
        <v>12</v>
      </c>
    </row>
    <row r="69" spans="2:8">
      <c r="B69" s="1">
        <v>39.5</v>
      </c>
      <c r="C69" s="1">
        <f t="shared" si="12"/>
        <v>248185.81963359367</v>
      </c>
      <c r="D69" s="1">
        <f t="shared" si="13"/>
        <v>-0.50700946405833491</v>
      </c>
      <c r="E69" s="1">
        <f t="shared" si="14"/>
        <v>-0.62463000862834073</v>
      </c>
      <c r="F69" s="1">
        <f t="shared" si="15"/>
        <v>1.243007124737642</v>
      </c>
      <c r="G69" s="1">
        <f t="shared" si="16"/>
        <v>14.841380152388489</v>
      </c>
      <c r="H69" s="1">
        <f t="shared" si="17"/>
        <v>12</v>
      </c>
    </row>
    <row r="70" spans="2:8">
      <c r="B70" s="1">
        <v>40</v>
      </c>
      <c r="C70" s="1">
        <f t="shared" si="12"/>
        <v>251327.41228718346</v>
      </c>
      <c r="D70" s="1">
        <f t="shared" si="13"/>
        <v>-0.46335876018563571</v>
      </c>
      <c r="E70" s="1">
        <f t="shared" si="14"/>
        <v>-0.61421521822688352</v>
      </c>
      <c r="F70" s="1">
        <f t="shared" si="15"/>
        <v>1.2997301840998863</v>
      </c>
      <c r="G70" s="1">
        <f t="shared" si="16"/>
        <v>15.546028022531457</v>
      </c>
      <c r="H70" s="1">
        <f t="shared" si="17"/>
        <v>12</v>
      </c>
    </row>
    <row r="71" spans="2:8">
      <c r="B71" s="1">
        <v>40.5</v>
      </c>
      <c r="C71" s="1">
        <f t="shared" si="12"/>
        <v>254469.00494077324</v>
      </c>
      <c r="D71" s="1">
        <f t="shared" si="13"/>
        <v>-0.42131474854261053</v>
      </c>
      <c r="E71" s="1">
        <f t="shared" si="14"/>
        <v>-0.60402519658858211</v>
      </c>
      <c r="F71" s="1">
        <f t="shared" si="15"/>
        <v>1.3578730053832144</v>
      </c>
      <c r="G71" s="1">
        <f t="shared" si="16"/>
        <v>16.268313026937804</v>
      </c>
      <c r="H71" s="1">
        <f t="shared" si="17"/>
        <v>12</v>
      </c>
    </row>
    <row r="72" spans="2:8">
      <c r="B72" s="1">
        <v>41</v>
      </c>
      <c r="C72" s="1">
        <f t="shared" si="12"/>
        <v>257610.597594363</v>
      </c>
      <c r="D72" s="1">
        <f t="shared" si="13"/>
        <v>-0.38079953378763709</v>
      </c>
      <c r="E72" s="1">
        <f t="shared" si="14"/>
        <v>-0.59405172046600452</v>
      </c>
      <c r="F72" s="1">
        <f t="shared" si="15"/>
        <v>1.4171846418804768</v>
      </c>
      <c r="G72" s="1">
        <f t="shared" si="16"/>
        <v>17.005117755074675</v>
      </c>
      <c r="H72" s="1">
        <f t="shared" si="17"/>
        <v>12</v>
      </c>
    </row>
    <row r="73" spans="2:8">
      <c r="B73" s="1">
        <v>41.5</v>
      </c>
      <c r="C73" s="1">
        <f t="shared" si="12"/>
        <v>260752.19024795285</v>
      </c>
      <c r="D73" s="1">
        <f t="shared" si="13"/>
        <v>-0.34173988462593519</v>
      </c>
      <c r="E73" s="1">
        <f t="shared" si="14"/>
        <v>-0.58428696291279858</v>
      </c>
      <c r="F73" s="1">
        <f t="shared" si="15"/>
        <v>1.477349217579659</v>
      </c>
      <c r="G73" s="1">
        <f t="shared" si="16"/>
        <v>17.752518205634694</v>
      </c>
      <c r="H73" s="1">
        <f t="shared" si="17"/>
        <v>12</v>
      </c>
    </row>
    <row r="74" spans="2:8">
      <c r="B74" s="1">
        <v>42</v>
      </c>
      <c r="C74" s="1">
        <f t="shared" si="12"/>
        <v>263893.78290154261</v>
      </c>
      <c r="D74" s="1">
        <f t="shared" si="13"/>
        <v>-0.3040669026627083</v>
      </c>
      <c r="E74" s="1">
        <f t="shared" si="14"/>
        <v>-0.57472346969434451</v>
      </c>
      <c r="F74" s="1">
        <f t="shared" si="15"/>
        <v>1.537981566696303</v>
      </c>
      <c r="G74" s="1">
        <f t="shared" si="16"/>
        <v>18.505729618192003</v>
      </c>
      <c r="H74" s="1">
        <f t="shared" si="17"/>
        <v>12</v>
      </c>
    </row>
    <row r="75" spans="2:8">
      <c r="B75" s="1">
        <v>42.5</v>
      </c>
      <c r="C75" s="1">
        <f t="shared" si="12"/>
        <v>267035.3755551324</v>
      </c>
      <c r="D75" s="1">
        <f t="shared" si="13"/>
        <v>-0.26771571836513064</v>
      </c>
      <c r="E75" s="1">
        <f t="shared" si="14"/>
        <v>-0.56535413736353335</v>
      </c>
      <c r="F75" s="1">
        <f t="shared" si="15"/>
        <v>1.5986255038936192</v>
      </c>
      <c r="G75" s="1">
        <f t="shared" si="16"/>
        <v>19.259084984838818</v>
      </c>
      <c r="H75" s="1">
        <f t="shared" si="17"/>
        <v>12</v>
      </c>
    </row>
    <row r="76" spans="2:8">
      <c r="B76" s="1">
        <v>43</v>
      </c>
      <c r="C76" s="1">
        <f t="shared" si="12"/>
        <v>270176.96820872219</v>
      </c>
      <c r="D76" s="1">
        <f t="shared" si="13"/>
        <v>-0.23262521162629413</v>
      </c>
      <c r="E76" s="1">
        <f t="shared" si="14"/>
        <v>-0.55617219286614461</v>
      </c>
      <c r="F76" s="1">
        <f t="shared" si="15"/>
        <v>1.6587557632915759</v>
      </c>
      <c r="G76" s="1">
        <f t="shared" si="16"/>
        <v>20.006059137719522</v>
      </c>
      <c r="H76" s="1">
        <f t="shared" si="17"/>
        <v>12</v>
      </c>
    </row>
    <row r="77" spans="2:8">
      <c r="B77" s="1">
        <v>43.5</v>
      </c>
      <c r="C77" s="1">
        <f t="shared" si="12"/>
        <v>273318.56086231198</v>
      </c>
      <c r="D77" s="1">
        <f t="shared" si="13"/>
        <v>-0.19873775468200172</v>
      </c>
      <c r="E77" s="1">
        <f t="shared" si="14"/>
        <v>-0.54717117455275033</v>
      </c>
      <c r="F77" s="1">
        <f t="shared" si="15"/>
        <v>1.7177846104951766</v>
      </c>
      <c r="G77" s="1">
        <f t="shared" si="16"/>
        <v>20.739350887612297</v>
      </c>
      <c r="H77" s="1">
        <f t="shared" si="17"/>
        <v>12</v>
      </c>
    </row>
    <row r="78" spans="2:8">
      <c r="B78" s="1">
        <v>44</v>
      </c>
      <c r="C78" s="1">
        <f t="shared" si="12"/>
        <v>276460.15351590177</v>
      </c>
      <c r="D78" s="1">
        <f t="shared" si="13"/>
        <v>-0.16599897536002994</v>
      </c>
      <c r="E78" s="1">
        <f t="shared" si="14"/>
        <v>-0.53834491448525956</v>
      </c>
      <c r="F78" s="1">
        <f t="shared" si="15"/>
        <v>1.7750739216962215</v>
      </c>
      <c r="G78" s="1">
        <f t="shared" si="16"/>
        <v>21.451033077777165</v>
      </c>
      <c r="H78" s="1">
        <f t="shared" si="17"/>
        <v>12</v>
      </c>
    </row>
    <row r="79" spans="2:8">
      <c r="B79" s="1">
        <v>44.5</v>
      </c>
      <c r="C79" s="1">
        <f t="shared" si="12"/>
        <v>279601.74616949161</v>
      </c>
      <c r="D79" s="1">
        <f t="shared" si="13"/>
        <v>-0.13435753884459856</v>
      </c>
      <c r="E79" s="1">
        <f t="shared" si="14"/>
        <v>-0.52968752193628221</v>
      </c>
      <c r="F79" s="1">
        <f t="shared" si="15"/>
        <v>1.8299530977906782</v>
      </c>
      <c r="G79" s="1">
        <f t="shared" si="16"/>
        <v>22.132775123868203</v>
      </c>
      <c r="H79" s="1">
        <f t="shared" si="17"/>
        <v>12</v>
      </c>
    </row>
    <row r="80" spans="2:8">
      <c r="B80" s="1">
        <v>45</v>
      </c>
      <c r="C80" s="1">
        <f t="shared" si="12"/>
        <v>282743.3388230814</v>
      </c>
      <c r="D80" s="1">
        <f t="shared" si="13"/>
        <v>-0.10376494631951449</v>
      </c>
      <c r="E80" s="1">
        <f t="shared" si="14"/>
        <v>-0.52119336798853488</v>
      </c>
      <c r="F80" s="1">
        <f t="shared" si="15"/>
        <v>1.8817425368043832</v>
      </c>
      <c r="G80" s="1">
        <f t="shared" si="16"/>
        <v>22.776134602486113</v>
      </c>
      <c r="H80" s="1">
        <f t="shared" si="17"/>
        <v>12</v>
      </c>
    </row>
    <row r="81" spans="2:8">
      <c r="B81" s="1">
        <v>45.5</v>
      </c>
      <c r="C81" s="1">
        <f t="shared" si="12"/>
        <v>285884.93147667119</v>
      </c>
      <c r="D81" s="1">
        <f t="shared" si="13"/>
        <v>-7.4175349014378611E-2</v>
      </c>
      <c r="E81" s="1">
        <f t="shared" si="14"/>
        <v>-0.51285707114966883</v>
      </c>
      <c r="F81" s="1">
        <f t="shared" si="15"/>
        <v>1.92978157992106</v>
      </c>
      <c r="G81" s="1">
        <f t="shared" si="16"/>
        <v>23.372904413502408</v>
      </c>
      <c r="H81" s="1">
        <f t="shared" si="17"/>
        <v>12</v>
      </c>
    </row>
    <row r="82" spans="2:8">
      <c r="B82" s="1">
        <v>46</v>
      </c>
      <c r="C82" s="1">
        <f t="shared" si="12"/>
        <v>289026.52413026098</v>
      </c>
      <c r="D82" s="1">
        <f t="shared" si="13"/>
        <v>-4.5545376321841635E-2</v>
      </c>
      <c r="E82" s="1">
        <f t="shared" si="14"/>
        <v>-0.50467348390526456</v>
      </c>
      <c r="F82" s="1">
        <f t="shared" si="15"/>
        <v>1.973458997605988</v>
      </c>
      <c r="G82" s="1">
        <f t="shared" si="16"/>
        <v>23.915491496975466</v>
      </c>
      <c r="H82" s="1">
        <f t="shared" si="17"/>
        <v>12</v>
      </c>
    </row>
    <row r="83" spans="2:8">
      <c r="B83" s="1">
        <v>46.5</v>
      </c>
      <c r="C83" s="1">
        <f t="shared" si="12"/>
        <v>292168.11678385071</v>
      </c>
      <c r="D83" s="1">
        <f t="shared" si="13"/>
        <v>-1.7833976782064331E-2</v>
      </c>
      <c r="E83" s="1">
        <f t="shared" si="14"/>
        <v>-0.49663768013937148</v>
      </c>
      <c r="F83" s="1">
        <f t="shared" si="15"/>
        <v>2.0122433701658293</v>
      </c>
      <c r="G83" s="1">
        <f t="shared" si="16"/>
        <v>24.397294238689259</v>
      </c>
      <c r="H83" s="1">
        <f t="shared" si="17"/>
        <v>12</v>
      </c>
    </row>
    <row r="84" spans="2:8">
      <c r="B84" s="1">
        <v>47</v>
      </c>
      <c r="C84" s="1">
        <f t="shared" si="12"/>
        <v>295309.70943744056</v>
      </c>
      <c r="D84" s="1">
        <f t="shared" si="13"/>
        <v>8.9977291548135607E-3</v>
      </c>
      <c r="E84" s="1">
        <f t="shared" si="14"/>
        <v>-0.48874494335799429</v>
      </c>
      <c r="F84" s="1">
        <f t="shared" si="15"/>
        <v>2.045710334314895</v>
      </c>
      <c r="G84" s="1">
        <f t="shared" si="16"/>
        <v>24.813040943344031</v>
      </c>
      <c r="H84" s="1">
        <f t="shared" si="17"/>
        <v>12</v>
      </c>
    </row>
    <row r="85" spans="2:8">
      <c r="B85" s="1">
        <v>47.5</v>
      </c>
      <c r="C85" s="1">
        <f t="shared" si="12"/>
        <v>298451.30209103035</v>
      </c>
      <c r="D85" s="1">
        <f t="shared" si="13"/>
        <v>3.4986585574729112E-2</v>
      </c>
      <c r="E85" s="1">
        <f t="shared" si="14"/>
        <v>-0.48099075565635907</v>
      </c>
      <c r="F85" s="1">
        <f t="shared" si="15"/>
        <v>2.0735637621922445</v>
      </c>
      <c r="G85" s="1">
        <f t="shared" si="16"/>
        <v>25.159052933011484</v>
      </c>
      <c r="H85" s="1">
        <f t="shared" si="17"/>
        <v>12</v>
      </c>
    </row>
    <row r="86" spans="2:8">
      <c r="B86" s="1">
        <v>48</v>
      </c>
      <c r="C86" s="1">
        <f t="shared" si="12"/>
        <v>301592.89474462013</v>
      </c>
      <c r="D86" s="1">
        <f t="shared" si="13"/>
        <v>6.0167527648864016E-2</v>
      </c>
      <c r="E86" s="1">
        <f t="shared" si="14"/>
        <v>-0.47337078737572369</v>
      </c>
      <c r="F86" s="1">
        <f t="shared" si="15"/>
        <v>2.0956485563490892</v>
      </c>
      <c r="G86" s="1">
        <f t="shared" si="16"/>
        <v>25.433403494143679</v>
      </c>
      <c r="H86" s="1">
        <f t="shared" si="17"/>
        <v>12</v>
      </c>
    </row>
    <row r="87" spans="2:8">
      <c r="B87" s="1">
        <v>48.5</v>
      </c>
      <c r="C87" s="1">
        <f t="shared" si="12"/>
        <v>304734.48739820992</v>
      </c>
      <c r="D87" s="1">
        <f t="shared" si="13"/>
        <v>8.4573699097877597E-2</v>
      </c>
      <c r="E87" s="1">
        <f t="shared" si="14"/>
        <v>-0.46588088739997496</v>
      </c>
      <c r="F87" s="1">
        <f t="shared" si="15"/>
        <v>2.1119537927634062</v>
      </c>
      <c r="G87" s="1">
        <f t="shared" si="16"/>
        <v>25.635956921985997</v>
      </c>
      <c r="H87" s="1">
        <f t="shared" si="17"/>
        <v>12</v>
      </c>
    </row>
    <row r="88" spans="2:8">
      <c r="B88" s="1">
        <v>49</v>
      </c>
      <c r="C88" s="1">
        <f t="shared" si="12"/>
        <v>307876.08005179971</v>
      </c>
      <c r="D88" s="1">
        <f t="shared" si="13"/>
        <v>0.10823656130903059</v>
      </c>
      <c r="E88" s="1">
        <f t="shared" si="14"/>
        <v>-0.45851707404631026</v>
      </c>
      <c r="F88" s="1">
        <f t="shared" si="15"/>
        <v>2.1226062133187225</v>
      </c>
      <c r="G88" s="1">
        <f t="shared" si="16"/>
        <v>25.768287680244903</v>
      </c>
      <c r="H88" s="1">
        <f t="shared" si="17"/>
        <v>12</v>
      </c>
    </row>
    <row r="89" spans="2:8">
      <c r="B89" s="1">
        <v>49.5</v>
      </c>
      <c r="C89" s="1">
        <f t="shared" si="12"/>
        <v>311017.67270538956</v>
      </c>
      <c r="D89" s="1">
        <f t="shared" si="13"/>
        <v>0.13118599477726089</v>
      </c>
      <c r="E89" s="1">
        <f t="shared" si="14"/>
        <v>-0.4512755265079994</v>
      </c>
      <c r="F89" s="1">
        <f t="shared" si="15"/>
        <v>2.1278552900415395</v>
      </c>
      <c r="G89" s="1">
        <f t="shared" si="16"/>
        <v>25.833494860085629</v>
      </c>
      <c r="H89" s="1">
        <f t="shared" si="17"/>
        <v>12</v>
      </c>
    </row>
    <row r="90" spans="2:8">
      <c r="B90" s="1">
        <v>50</v>
      </c>
      <c r="C90" s="1">
        <f t="shared" si="12"/>
        <v>314159.26535897935</v>
      </c>
      <c r="D90" s="1">
        <f t="shared" si="13"/>
        <v>0.15345039348119327</v>
      </c>
      <c r="E90" s="1">
        <f t="shared" si="14"/>
        <v>-0.44415257681058229</v>
      </c>
      <c r="F90" s="1">
        <f t="shared" si="15"/>
        <v>2.1280520105971945</v>
      </c>
      <c r="G90" s="1">
        <f t="shared" si="16"/>
        <v>25.835938640835721</v>
      </c>
      <c r="H90" s="1">
        <f t="shared" si="17"/>
        <v>12</v>
      </c>
    </row>
    <row r="91" spans="2:8">
      <c r="B91" s="1">
        <v>50.5</v>
      </c>
      <c r="C91" s="1">
        <f t="shared" si="12"/>
        <v>317300.85801256914</v>
      </c>
      <c r="D91" s="1">
        <f t="shared" si="13"/>
        <v>0.17505675275090016</v>
      </c>
      <c r="E91" s="1">
        <f t="shared" si="14"/>
        <v>-0.43714470224591317</v>
      </c>
      <c r="F91" s="1">
        <f t="shared" si="15"/>
        <v>2.1236240174709082</v>
      </c>
      <c r="G91" s="1">
        <f t="shared" si="16"/>
        <v>25.780931453978621</v>
      </c>
      <c r="H91" s="1">
        <f t="shared" si="17"/>
        <v>12</v>
      </c>
    </row>
    <row r="92" spans="2:8">
      <c r="B92" s="1">
        <v>51</v>
      </c>
      <c r="C92" s="1">
        <f t="shared" si="12"/>
        <v>320442.45066615887</v>
      </c>
      <c r="D92" s="1">
        <f t="shared" si="13"/>
        <v>0.19603075113532564</v>
      </c>
      <c r="E92" s="1">
        <f t="shared" si="14"/>
        <v>-0.43024851825126453</v>
      </c>
      <c r="F92" s="1">
        <f t="shared" si="15"/>
        <v>2.1150497465824123</v>
      </c>
      <c r="G92" s="1">
        <f t="shared" si="16"/>
        <v>25.674416717510983</v>
      </c>
      <c r="H92" s="1">
        <f t="shared" si="17"/>
        <v>12</v>
      </c>
    </row>
    <row r="93" spans="2:8">
      <c r="B93" s="1">
        <v>51.5</v>
      </c>
      <c r="C93" s="1">
        <f t="shared" si="12"/>
        <v>323584.04331974866</v>
      </c>
      <c r="D93" s="1">
        <f t="shared" si="13"/>
        <v>0.21639682673314442</v>
      </c>
      <c r="E93" s="1">
        <f t="shared" si="14"/>
        <v>-0.42346077170323726</v>
      </c>
      <c r="F93" s="1">
        <f t="shared" si="15"/>
        <v>2.1028338399729831</v>
      </c>
      <c r="G93" s="1">
        <f t="shared" si="16"/>
        <v>25.522663397591693</v>
      </c>
      <c r="H93" s="1">
        <f t="shared" si="17"/>
        <v>12</v>
      </c>
    </row>
    <row r="94" spans="2:8">
      <c r="B94" s="1">
        <v>52</v>
      </c>
      <c r="C94" s="1">
        <f t="shared" ref="C94" si="18">2*PI()*B94*1000</f>
        <v>326725.6359733385</v>
      </c>
      <c r="D94" s="1">
        <f t="shared" ref="D94" si="19">1+$E$15/$E$14*(1-$C$20^2/C94^2)</f>
        <v>0.23617824841086654</v>
      </c>
      <c r="E94" s="1">
        <f t="shared" ref="E94" si="20">$C$21*(C94/$C$20-$C$20/C94)</f>
        <v>-0.41677833459856356</v>
      </c>
      <c r="F94" s="1">
        <f t="shared" ref="F94" si="21">(D94^2+E94^2)^0.5/(D94^2+E94^2)</f>
        <v>2.0874855012158977</v>
      </c>
      <c r="G94" s="1">
        <f t="shared" si="16"/>
        <v>25.331997126466483</v>
      </c>
      <c r="H94" s="1">
        <f t="shared" si="17"/>
        <v>12</v>
      </c>
    </row>
    <row r="95" spans="2:8">
      <c r="B95" s="1">
        <v>52.5</v>
      </c>
      <c r="C95" s="1">
        <f t="shared" ref="C95:C126" si="22">2*PI()*B95*1000</f>
        <v>329867.22862692829</v>
      </c>
      <c r="D95" s="1">
        <f t="shared" ref="D95:D126" si="23">1+$E$15/$E$14*(1-$C$20^2/C95^2)</f>
        <v>0.25539718229586683</v>
      </c>
      <c r="E95" s="1">
        <f t="shared" ref="E95:E126" si="24">$C$21*(C95/$C$20-$C$20/C95)</f>
        <v>-0.41019819809600494</v>
      </c>
      <c r="F95" s="1">
        <f t="shared" ref="F95:F126" si="25">(D95^2+E95^2)^0.5/(D95^2+E95^2)</f>
        <v>2.0695007815054707</v>
      </c>
      <c r="G95" s="1">
        <f t="shared" ref="G95" si="26">F95*$C$23/$C$13-$C$3</f>
        <v>25.108580149639842</v>
      </c>
      <c r="H95" s="1">
        <f t="shared" ref="H95" si="27">$C$2</f>
        <v>12</v>
      </c>
    </row>
    <row r="96" spans="2:8">
      <c r="B96" s="1">
        <v>53</v>
      </c>
      <c r="C96" s="1">
        <f t="shared" si="22"/>
        <v>333008.82128051808</v>
      </c>
      <c r="D96" s="1">
        <f t="shared" si="23"/>
        <v>0.27407475389924629</v>
      </c>
      <c r="E96" s="1">
        <f t="shared" si="24"/>
        <v>-0.40371746689550159</v>
      </c>
      <c r="F96" s="1">
        <f t="shared" si="25"/>
        <v>2.0493491584561134</v>
      </c>
      <c r="G96" s="1">
        <f t="shared" ref="G96:G127" si="28">F96*$C$23/$C$13-$C$3</f>
        <v>24.858244599665873</v>
      </c>
      <c r="H96" s="1">
        <f t="shared" ref="H96:H127" si="29">$C$2</f>
        <v>12</v>
      </c>
    </row>
    <row r="97" spans="2:8">
      <c r="B97" s="1">
        <v>53.5</v>
      </c>
      <c r="C97" s="1">
        <f t="shared" si="22"/>
        <v>336150.41393410787</v>
      </c>
      <c r="D97" s="1">
        <f t="shared" si="23"/>
        <v>0.29223110619372272</v>
      </c>
      <c r="E97" s="1">
        <f t="shared" si="24"/>
        <v>-0.39733335393250963</v>
      </c>
      <c r="F97" s="1">
        <f t="shared" si="25"/>
        <v>2.0274642775535248</v>
      </c>
      <c r="G97" s="1">
        <f t="shared" si="28"/>
        <v>24.586377480901014</v>
      </c>
      <c r="H97" s="1">
        <f t="shared" si="29"/>
        <v>12</v>
      </c>
    </row>
    <row r="98" spans="2:8">
      <c r="B98" s="1">
        <v>54</v>
      </c>
      <c r="C98" s="1">
        <f t="shared" si="22"/>
        <v>339292.00658769766</v>
      </c>
      <c r="D98" s="1">
        <f t="shared" si="23"/>
        <v>0.30988545394478151</v>
      </c>
      <c r="E98" s="1">
        <f t="shared" si="24"/>
        <v>-0.39104317536709826</v>
      </c>
      <c r="F98" s="1">
        <f t="shared" si="25"/>
        <v>2.0042383967656665</v>
      </c>
      <c r="G98" s="1">
        <f t="shared" si="28"/>
        <v>24.297851657129026</v>
      </c>
      <c r="H98" s="1">
        <f t="shared" si="29"/>
        <v>12</v>
      </c>
    </row>
    <row r="99" spans="2:8">
      <c r="B99" s="1">
        <v>54.5</v>
      </c>
      <c r="C99" s="1">
        <f t="shared" si="22"/>
        <v>342433.59924128745</v>
      </c>
      <c r="D99" s="1">
        <f t="shared" si="23"/>
        <v>0.32705613456880156</v>
      </c>
      <c r="E99" s="1">
        <f t="shared" si="24"/>
        <v>-0.3848443458488755</v>
      </c>
      <c r="F99" s="1">
        <f t="shared" si="25"/>
        <v>1.9800198990398605</v>
      </c>
      <c r="G99" s="1">
        <f t="shared" si="28"/>
        <v>23.996994950307769</v>
      </c>
      <c r="H99" s="1">
        <f t="shared" si="29"/>
        <v>12</v>
      </c>
    </row>
    <row r="100" spans="2:8">
      <c r="B100" s="1">
        <v>55</v>
      </c>
      <c r="C100" s="1">
        <f t="shared" si="22"/>
        <v>345575.19189487724</v>
      </c>
      <c r="D100" s="1">
        <f t="shared" si="23"/>
        <v>0.34376065576958104</v>
      </c>
      <c r="E100" s="1">
        <f t="shared" si="24"/>
        <v>-0.37873437404019067</v>
      </c>
      <c r="F100" s="1">
        <f t="shared" si="25"/>
        <v>1.9551131847494896</v>
      </c>
      <c r="G100" s="1">
        <f t="shared" si="28"/>
        <v>23.687588804477574</v>
      </c>
      <c r="H100" s="1">
        <f t="shared" si="29"/>
        <v>12</v>
      </c>
    </row>
    <row r="101" spans="2:8">
      <c r="B101" s="1">
        <v>55.5</v>
      </c>
      <c r="C101" s="1">
        <f t="shared" si="22"/>
        <v>348716.78454846703</v>
      </c>
      <c r="D101" s="1">
        <f t="shared" si="23"/>
        <v>0.36001574018439497</v>
      </c>
      <c r="E101" s="1">
        <f t="shared" si="24"/>
        <v>-0.37271085838132662</v>
      </c>
      <c r="F101" s="1">
        <f t="shared" si="25"/>
        <v>1.9297802888242732</v>
      </c>
      <c r="G101" s="1">
        <f t="shared" si="28"/>
        <v>23.372888374723622</v>
      </c>
      <c r="H101" s="1">
        <f t="shared" si="29"/>
        <v>12</v>
      </c>
    </row>
    <row r="102" spans="2:8">
      <c r="B102" s="1">
        <v>56</v>
      </c>
      <c r="C102" s="1">
        <f t="shared" si="22"/>
        <v>351858.37720205681</v>
      </c>
      <c r="D102" s="1">
        <f t="shared" si="23"/>
        <v>0.37583736725222661</v>
      </c>
      <c r="E102" s="1">
        <f t="shared" si="24"/>
        <v>-0.36677148308255569</v>
      </c>
      <c r="F102" s="1">
        <f t="shared" si="25"/>
        <v>1.9042436499203763</v>
      </c>
      <c r="G102" s="1">
        <f t="shared" si="28"/>
        <v>23.055656927468185</v>
      </c>
      <c r="H102" s="1">
        <f t="shared" si="29"/>
        <v>12</v>
      </c>
    </row>
    <row r="103" spans="2:8">
      <c r="B103" s="1">
        <v>56.5</v>
      </c>
      <c r="C103" s="1">
        <f t="shared" si="22"/>
        <v>354999.9698556466</v>
      </c>
      <c r="D103" s="1">
        <f t="shared" si="23"/>
        <v>0.39124081249995535</v>
      </c>
      <c r="E103" s="1">
        <f t="shared" si="24"/>
        <v>-0.36091401432900855</v>
      </c>
      <c r="F103" s="1">
        <f t="shared" si="25"/>
        <v>1.8786895634815584</v>
      </c>
      <c r="G103" s="1">
        <f t="shared" si="28"/>
        <v>22.738208736467616</v>
      </c>
      <c r="H103" s="1">
        <f t="shared" si="29"/>
        <v>12</v>
      </c>
    </row>
    <row r="104" spans="2:8">
      <c r="B104" s="1">
        <v>57</v>
      </c>
      <c r="C104" s="1">
        <f t="shared" si="22"/>
        <v>358141.56250923639</v>
      </c>
      <c r="D104" s="1">
        <f t="shared" si="23"/>
        <v>0.4062406844268952</v>
      </c>
      <c r="E104" s="1">
        <f t="shared" si="24"/>
        <v>-0.35513629668528435</v>
      </c>
      <c r="F104" s="1">
        <f t="shared" si="25"/>
        <v>1.8532719574343466</v>
      </c>
      <c r="G104" s="1">
        <f t="shared" si="28"/>
        <v>22.422455986762753</v>
      </c>
      <c r="H104" s="1">
        <f t="shared" si="29"/>
        <v>12</v>
      </c>
    </row>
    <row r="105" spans="2:8">
      <c r="B105" s="1">
        <v>57.5</v>
      </c>
      <c r="C105" s="1">
        <f t="shared" si="22"/>
        <v>361283.15516282624</v>
      </c>
      <c r="D105" s="1">
        <f t="shared" si="23"/>
        <v>0.42085095915402138</v>
      </c>
      <c r="E105" s="1">
        <f t="shared" si="24"/>
        <v>-0.34943624968764858</v>
      </c>
      <c r="F105" s="1">
        <f t="shared" si="25"/>
        <v>1.8281162268347688</v>
      </c>
      <c r="G105" s="1">
        <f t="shared" si="28"/>
        <v>22.109956410960933</v>
      </c>
      <c r="H105" s="1">
        <f t="shared" si="29"/>
        <v>12</v>
      </c>
    </row>
    <row r="106" spans="2:8">
      <c r="B106" s="1">
        <v>58</v>
      </c>
      <c r="C106" s="1">
        <f t="shared" si="22"/>
        <v>364424.74781641603</v>
      </c>
      <c r="D106" s="1">
        <f t="shared" si="23"/>
        <v>0.43508501299137425</v>
      </c>
      <c r="E106" s="1">
        <f t="shared" si="24"/>
        <v>-0.34381186461249552</v>
      </c>
      <c r="F106" s="1">
        <f t="shared" si="25"/>
        <v>1.8033229463216667</v>
      </c>
      <c r="G106" s="1">
        <f t="shared" si="28"/>
        <v>21.801959407558062</v>
      </c>
      <c r="H106" s="1">
        <f t="shared" si="29"/>
        <v>12</v>
      </c>
    </row>
    <row r="107" spans="2:8">
      <c r="B107" s="1">
        <v>58.5</v>
      </c>
      <c r="C107" s="1">
        <f t="shared" si="22"/>
        <v>367566.34047000582</v>
      </c>
      <c r="D107" s="1">
        <f t="shared" si="23"/>
        <v>0.44895565306537599</v>
      </c>
      <c r="E107" s="1">
        <f t="shared" si="24"/>
        <v>-0.3382612014105309</v>
      </c>
      <c r="F107" s="1">
        <f t="shared" si="25"/>
        <v>1.7789713451031024</v>
      </c>
      <c r="G107" s="1">
        <f t="shared" si="28"/>
        <v>21.499449209304306</v>
      </c>
      <c r="H107" s="1">
        <f t="shared" si="29"/>
        <v>12</v>
      </c>
    </row>
    <row r="108" spans="2:8">
      <c r="B108" s="1">
        <v>59</v>
      </c>
      <c r="C108" s="1">
        <f t="shared" si="22"/>
        <v>370707.93312359561</v>
      </c>
      <c r="D108" s="1">
        <f t="shared" si="23"/>
        <v>0.46247514613702478</v>
      </c>
      <c r="E108" s="1">
        <f t="shared" si="24"/>
        <v>-0.33278238579684294</v>
      </c>
      <c r="F108" s="1">
        <f t="shared" si="25"/>
        <v>1.7551224792431115</v>
      </c>
      <c r="G108" s="1">
        <f t="shared" si="28"/>
        <v>21.203184291253116</v>
      </c>
      <c r="H108" s="1">
        <f t="shared" si="29"/>
        <v>12</v>
      </c>
    </row>
    <row r="109" spans="2:8">
      <c r="B109" s="1">
        <v>59.5</v>
      </c>
      <c r="C109" s="1">
        <f t="shared" si="22"/>
        <v>373849.52577718534</v>
      </c>
      <c r="D109" s="1">
        <f t="shared" si="23"/>
        <v>0.47565524573207596</v>
      </c>
      <c r="E109" s="1">
        <f t="shared" si="24"/>
        <v>-0.32737360648769381</v>
      </c>
      <c r="F109" s="1">
        <f t="shared" si="25"/>
        <v>1.7318220723134643</v>
      </c>
      <c r="G109" s="1">
        <f t="shared" si="28"/>
        <v>20.913732659041461</v>
      </c>
      <c r="H109" s="1">
        <f t="shared" si="29"/>
        <v>12</v>
      </c>
    </row>
    <row r="110" spans="2:8">
      <c r="B110" s="1">
        <v>60</v>
      </c>
      <c r="C110" s="1">
        <f t="shared" si="22"/>
        <v>376991.11843077512</v>
      </c>
      <c r="D110" s="1">
        <f t="shared" si="23"/>
        <v>0.48850721769527272</v>
      </c>
      <c r="E110" s="1">
        <f t="shared" si="24"/>
        <v>-0.32203311257546979</v>
      </c>
      <c r="F110" s="1">
        <f t="shared" si="25"/>
        <v>1.7091030205622075</v>
      </c>
      <c r="G110" s="1">
        <f t="shared" si="28"/>
        <v>20.631502969596205</v>
      </c>
      <c r="H110" s="1">
        <f t="shared" si="29"/>
        <v>12</v>
      </c>
    </row>
    <row r="111" spans="2:8">
      <c r="B111" s="1">
        <v>60.5</v>
      </c>
      <c r="C111" s="1">
        <f t="shared" si="22"/>
        <v>380132.71108436497</v>
      </c>
      <c r="D111" s="1">
        <f t="shared" si="23"/>
        <v>0.50104186427238118</v>
      </c>
      <c r="E111" s="1">
        <f t="shared" si="24"/>
        <v>-0.31675921103380084</v>
      </c>
      <c r="F111" s="1">
        <f t="shared" si="25"/>
        <v>1.6869875751243528</v>
      </c>
      <c r="G111" s="1">
        <f t="shared" si="28"/>
        <v>20.35677163986437</v>
      </c>
      <c r="H111" s="1">
        <f t="shared" si="29"/>
        <v>12</v>
      </c>
    </row>
    <row r="112" spans="2:8">
      <c r="B112" s="1">
        <v>61</v>
      </c>
      <c r="C112" s="1">
        <f t="shared" si="22"/>
        <v>383274.30373795476</v>
      </c>
      <c r="D112" s="1">
        <f t="shared" si="23"/>
        <v>0.51326954681617376</v>
      </c>
      <c r="E112" s="1">
        <f t="shared" si="24"/>
        <v>-0.3115502643453783</v>
      </c>
      <c r="F112" s="1">
        <f t="shared" si="25"/>
        <v>1.6654892236737526</v>
      </c>
      <c r="G112" s="1">
        <f t="shared" si="28"/>
        <v>20.089706221821462</v>
      </c>
      <c r="H112" s="1">
        <f t="shared" si="29"/>
        <v>12</v>
      </c>
    </row>
    <row r="113" spans="2:8">
      <c r="B113" s="1">
        <v>61.5</v>
      </c>
      <c r="C113" s="1">
        <f t="shared" si="22"/>
        <v>386415.89639154455</v>
      </c>
      <c r="D113" s="1">
        <f t="shared" si="23"/>
        <v>0.52520020720549487</v>
      </c>
      <c r="E113" s="1">
        <f t="shared" si="24"/>
        <v>-0.306404688245489</v>
      </c>
      <c r="F113" s="1">
        <f t="shared" si="25"/>
        <v>1.6446142991224579</v>
      </c>
      <c r="G113" s="1">
        <f t="shared" si="28"/>
        <v>19.830385386699938</v>
      </c>
      <c r="H113" s="1">
        <f t="shared" si="29"/>
        <v>12</v>
      </c>
    </row>
    <row r="114" spans="2:8">
      <c r="B114" s="1">
        <v>62</v>
      </c>
      <c r="C114" s="1">
        <f t="shared" si="22"/>
        <v>389557.48904513434</v>
      </c>
      <c r="D114" s="1">
        <f t="shared" si="23"/>
        <v>0.53684338806008913</v>
      </c>
      <c r="E114" s="1">
        <f t="shared" si="24"/>
        <v>-0.30132094957473271</v>
      </c>
      <c r="F114" s="1">
        <f t="shared" si="25"/>
        <v>1.6243633449608941</v>
      </c>
      <c r="G114" s="1">
        <f t="shared" si="28"/>
        <v>19.578815886063886</v>
      </c>
      <c r="H114" s="1">
        <f t="shared" si="29"/>
        <v>12</v>
      </c>
    </row>
    <row r="115" spans="2:8">
      <c r="B115" s="1">
        <v>62.5</v>
      </c>
      <c r="C115" s="1">
        <f t="shared" si="22"/>
        <v>392699.08169872413</v>
      </c>
      <c r="D115" s="1">
        <f t="shared" si="23"/>
        <v>0.54820825182796351</v>
      </c>
      <c r="E115" s="1">
        <f t="shared" si="24"/>
        <v>-0.29629756423481041</v>
      </c>
      <c r="F115" s="1">
        <f t="shared" si="25"/>
        <v>1.6047322666957591</v>
      </c>
      <c r="G115" s="1">
        <f t="shared" si="28"/>
        <v>19.334946855661329</v>
      </c>
      <c r="H115" s="1">
        <f t="shared" si="29"/>
        <v>12</v>
      </c>
    </row>
    <row r="116" spans="2:8">
      <c r="B116" s="1">
        <v>63</v>
      </c>
      <c r="C116" s="1">
        <f t="shared" si="22"/>
        <v>395840.67435231397</v>
      </c>
      <c r="D116" s="1">
        <f t="shared" si="23"/>
        <v>0.55930359881657421</v>
      </c>
      <c r="E116" s="1">
        <f t="shared" si="24"/>
        <v>-0.29133309524165435</v>
      </c>
      <c r="F116" s="1">
        <f t="shared" si="25"/>
        <v>1.5857132973871633</v>
      </c>
      <c r="G116" s="1">
        <f t="shared" si="28"/>
        <v>19.098681809905756</v>
      </c>
      <c r="H116" s="1">
        <f t="shared" si="29"/>
        <v>12</v>
      </c>
    </row>
    <row r="117" spans="2:8">
      <c r="B117" s="1">
        <v>63.5</v>
      </c>
      <c r="C117" s="1">
        <f t="shared" si="22"/>
        <v>398982.26700590376</v>
      </c>
      <c r="D117" s="1">
        <f t="shared" si="23"/>
        <v>0.57013788423410838</v>
      </c>
      <c r="E117" s="1">
        <f t="shared" si="24"/>
        <v>-0.28642615087053813</v>
      </c>
      <c r="F117" s="1">
        <f t="shared" si="25"/>
        <v>1.5672958030833397</v>
      </c>
      <c r="G117" s="1">
        <f t="shared" si="28"/>
        <v>18.869888647469288</v>
      </c>
      <c r="H117" s="1">
        <f t="shared" si="29"/>
        <v>12</v>
      </c>
    </row>
    <row r="118" spans="2:8">
      <c r="B118" s="1">
        <v>64</v>
      </c>
      <c r="C118" s="1">
        <f t="shared" si="22"/>
        <v>402123.85965949349</v>
      </c>
      <c r="D118" s="1">
        <f t="shared" si="23"/>
        <v>0.58071923430248595</v>
      </c>
      <c r="E118" s="1">
        <f t="shared" si="24"/>
        <v>-0.28157538288813261</v>
      </c>
      <c r="F118" s="1">
        <f t="shared" si="25"/>
        <v>1.5494669513931003</v>
      </c>
      <c r="G118" s="1">
        <f t="shared" si="28"/>
        <v>18.64840795669075</v>
      </c>
      <c r="H118" s="1">
        <f t="shared" si="29"/>
        <v>12</v>
      </c>
    </row>
    <row r="119" spans="2:8">
      <c r="B119" s="1">
        <v>64.5</v>
      </c>
      <c r="C119" s="1">
        <f t="shared" si="22"/>
        <v>405265.45231308328</v>
      </c>
      <c r="D119" s="1">
        <f t="shared" si="23"/>
        <v>0.59105546149942489</v>
      </c>
      <c r="E119" s="1">
        <f t="shared" si="24"/>
        <v>-0.27677948486679321</v>
      </c>
      <c r="F119" s="1">
        <f t="shared" si="25"/>
        <v>1.5322122637831108</v>
      </c>
      <c r="G119" s="1">
        <f t="shared" si="28"/>
        <v>18.434059876543749</v>
      </c>
      <c r="H119" s="1">
        <f t="shared" si="29"/>
        <v>12</v>
      </c>
    </row>
    <row r="120" spans="2:8">
      <c r="B120" s="1">
        <v>65</v>
      </c>
      <c r="C120" s="1">
        <f t="shared" si="22"/>
        <v>408407.04496667307</v>
      </c>
      <c r="D120" s="1">
        <f t="shared" si="23"/>
        <v>0.60115407898295448</v>
      </c>
      <c r="E120" s="1">
        <f t="shared" si="24"/>
        <v>-0.27203719057664916</v>
      </c>
      <c r="F120" s="1">
        <f t="shared" si="25"/>
        <v>1.5155160696032293</v>
      </c>
      <c r="G120" s="1">
        <f t="shared" si="28"/>
        <v>18.226649736811794</v>
      </c>
      <c r="H120" s="1">
        <f t="shared" si="29"/>
        <v>12</v>
      </c>
    </row>
    <row r="121" spans="2:8">
      <c r="B121" s="1">
        <v>65.5</v>
      </c>
      <c r="C121" s="1">
        <f t="shared" si="22"/>
        <v>411548.63762026292</v>
      </c>
      <c r="D121" s="1">
        <f t="shared" si="23"/>
        <v>0.61102231424811682</v>
      </c>
      <c r="E121" s="1">
        <f t="shared" si="24"/>
        <v>-0.26734727245133721</v>
      </c>
      <c r="F121" s="1">
        <f t="shared" si="25"/>
        <v>1.4993618774252695</v>
      </c>
      <c r="G121" s="1">
        <f t="shared" si="28"/>
        <v>18.025972671081167</v>
      </c>
      <c r="H121" s="1">
        <f t="shared" si="29"/>
        <v>12</v>
      </c>
    </row>
    <row r="122" spans="2:8">
      <c r="B122" s="1">
        <v>66</v>
      </c>
      <c r="C122" s="1">
        <f t="shared" si="22"/>
        <v>414690.23027385271</v>
      </c>
      <c r="D122" s="1">
        <f t="shared" si="23"/>
        <v>0.6206671220622092</v>
      </c>
      <c r="E122" s="1">
        <f t="shared" si="24"/>
        <v>-0.26270854012347505</v>
      </c>
      <c r="F122" s="1">
        <f t="shared" si="25"/>
        <v>1.4837326770792976</v>
      </c>
      <c r="G122" s="1">
        <f t="shared" si="28"/>
        <v>17.831817368816964</v>
      </c>
      <c r="H122" s="1">
        <f t="shared" si="29"/>
        <v>12</v>
      </c>
    </row>
    <row r="123" spans="2:8">
      <c r="B123" s="1">
        <v>66.5</v>
      </c>
      <c r="C123" s="1">
        <f t="shared" si="22"/>
        <v>417831.8229274425</v>
      </c>
      <c r="D123" s="1">
        <f t="shared" si="23"/>
        <v>0.6300951967218007</v>
      </c>
      <c r="E123" s="1">
        <f t="shared" si="24"/>
        <v>-0.25811983902620267</v>
      </c>
      <c r="F123" s="1">
        <f t="shared" si="25"/>
        <v>1.4686111838067721</v>
      </c>
      <c r="G123" s="1">
        <f t="shared" si="28"/>
        <v>17.643969108379896</v>
      </c>
      <c r="H123" s="1">
        <f t="shared" si="29"/>
        <v>12</v>
      </c>
    </row>
    <row r="124" spans="2:8">
      <c r="B124" s="1">
        <v>67</v>
      </c>
      <c r="C124" s="1">
        <f t="shared" si="22"/>
        <v>420973.41558103228</v>
      </c>
      <c r="D124" s="1">
        <f t="shared" si="23"/>
        <v>0.63931298367186074</v>
      </c>
      <c r="E124" s="1">
        <f t="shared" si="24"/>
        <v>-0.25358004905734283</v>
      </c>
      <c r="F124" s="1">
        <f t="shared" si="25"/>
        <v>1.4539800342219844</v>
      </c>
      <c r="G124" s="1">
        <f t="shared" si="28"/>
        <v>17.462212191376818</v>
      </c>
      <c r="H124" s="1">
        <f t="shared" si="29"/>
        <v>12</v>
      </c>
    </row>
    <row r="125" spans="2:8">
      <c r="B125" s="1">
        <v>67.5</v>
      </c>
      <c r="C125" s="1">
        <f t="shared" si="22"/>
        <v>424115.00823462207</v>
      </c>
      <c r="D125" s="1">
        <f t="shared" si="23"/>
        <v>0.64832669052466019</v>
      </c>
      <c r="E125" s="1">
        <f t="shared" si="24"/>
        <v>-0.24908808330293067</v>
      </c>
      <c r="F125" s="1">
        <f t="shared" si="25"/>
        <v>1.4398219422709428</v>
      </c>
      <c r="G125" s="1">
        <f t="shared" si="28"/>
        <v>17.28633188007559</v>
      </c>
      <c r="H125" s="1">
        <f t="shared" si="29"/>
        <v>12</v>
      </c>
    </row>
    <row r="126" spans="2:8">
      <c r="B126" s="1">
        <v>68</v>
      </c>
      <c r="C126" s="1">
        <f t="shared" si="22"/>
        <v>427256.60088821192</v>
      </c>
      <c r="D126" s="1">
        <f t="shared" si="23"/>
        <v>0.65714229751362097</v>
      </c>
      <c r="E126" s="1">
        <f t="shared" si="24"/>
        <v>-0.24464288681705926</v>
      </c>
      <c r="F126" s="1">
        <f t="shared" si="25"/>
        <v>1.4261198220821989</v>
      </c>
      <c r="G126" s="1">
        <f t="shared" si="28"/>
        <v>17.11611592353168</v>
      </c>
      <c r="H126" s="1">
        <f t="shared" si="29"/>
        <v>12</v>
      </c>
    </row>
    <row r="127" spans="2:8">
      <c r="B127" s="1">
        <v>68.5</v>
      </c>
      <c r="C127" s="1">
        <f t="shared" ref="C127:C157" si="30">2*PI()*B127*1000</f>
        <v>430398.19354180165</v>
      </c>
      <c r="D127" s="1">
        <f t="shared" ref="D127:D157" si="31">1+$E$15/$E$14*(1-$C$20^2/C127^2)</f>
        <v>0.66576556741498905</v>
      </c>
      <c r="E127" s="1">
        <f t="shared" ref="E127:E157" si="32">$C$21*(C127/$C$20-$C$20/C127)</f>
        <v>-0.24024343545516222</v>
      </c>
      <c r="F127" s="1">
        <f t="shared" ref="F127:F157" si="33">(D127^2+E127^2)^0.5/(D127^2+E127^2)</f>
        <v>1.4128568834962594</v>
      </c>
      <c r="G127" s="1">
        <f t="shared" si="28"/>
        <v>16.951355744311869</v>
      </c>
      <c r="H127" s="1">
        <f t="shared" si="29"/>
        <v>12</v>
      </c>
    </row>
    <row r="128" spans="2:8">
      <c r="B128" s="1">
        <v>69</v>
      </c>
      <c r="C128" s="1">
        <f t="shared" si="30"/>
        <v>433539.78619539144</v>
      </c>
      <c r="D128" s="1">
        <f t="shared" si="31"/>
        <v>0.67420205496807029</v>
      </c>
      <c r="E128" s="1">
        <f t="shared" si="32"/>
        <v>-0.23588873475802249</v>
      </c>
      <c r="F128" s="1">
        <f t="shared" si="33"/>
        <v>1.4000167051175654</v>
      </c>
      <c r="G128" s="1">
        <f t="shared" ref="G128:G158" si="34">F128*$C$23/$C$13-$C$3</f>
        <v>16.791847345989744</v>
      </c>
      <c r="H128" s="1">
        <f t="shared" ref="H128:H158" si="35">$C$2</f>
        <v>12</v>
      </c>
    </row>
    <row r="129" spans="2:8">
      <c r="B129" s="1">
        <v>69.5</v>
      </c>
      <c r="C129" s="1">
        <f t="shared" si="30"/>
        <v>436681.37884898123</v>
      </c>
      <c r="D129" s="1">
        <f t="shared" si="31"/>
        <v>0.6824571158227799</v>
      </c>
      <c r="E129" s="1">
        <f t="shared" si="32"/>
        <v>-0.23157781888395484</v>
      </c>
      <c r="F129" s="1">
        <f t="shared" si="33"/>
        <v>1.3875832889345561</v>
      </c>
      <c r="G129" s="1">
        <f t="shared" si="34"/>
        <v>16.637391991668881</v>
      </c>
      <c r="H129" s="1">
        <f t="shared" si="35"/>
        <v>12</v>
      </c>
    </row>
    <row r="130" spans="2:8">
      <c r="B130" s="1">
        <v>70</v>
      </c>
      <c r="C130" s="1">
        <f t="shared" si="30"/>
        <v>439822.97150257102</v>
      </c>
      <c r="D130" s="1">
        <f t="shared" si="31"/>
        <v>0.69053591504142509</v>
      </c>
      <c r="E130" s="1">
        <f t="shared" si="32"/>
        <v>-0.2273097495867504</v>
      </c>
      <c r="F130" s="1">
        <f t="shared" si="33"/>
        <v>1.3755410998795055</v>
      </c>
      <c r="G130" s="1">
        <f t="shared" si="34"/>
        <v>16.487796695418897</v>
      </c>
      <c r="H130" s="1">
        <f t="shared" si="35"/>
        <v>12</v>
      </c>
    </row>
    <row r="131" spans="2:8">
      <c r="B131" s="1">
        <v>70.5</v>
      </c>
      <c r="C131" s="1">
        <f t="shared" si="30"/>
        <v>442964.56415616081</v>
      </c>
      <c r="D131" s="1">
        <f t="shared" si="31"/>
        <v>0.69844343517991703</v>
      </c>
      <c r="E131" s="1">
        <f t="shared" si="32"/>
        <v>-0.22308361523711429</v>
      </c>
      <c r="F131" s="1">
        <f t="shared" si="33"/>
        <v>1.3638750931329326</v>
      </c>
      <c r="G131" s="1">
        <f t="shared" si="34"/>
        <v>16.342874561467188</v>
      </c>
      <c r="H131" s="1">
        <f t="shared" si="35"/>
        <v>12</v>
      </c>
    </row>
    <row r="132" spans="2:8">
      <c r="B132" s="1">
        <v>71</v>
      </c>
      <c r="C132" s="1">
        <f t="shared" si="30"/>
        <v>446106.15680975065</v>
      </c>
      <c r="D132" s="1">
        <f t="shared" si="31"/>
        <v>0.70618448397202593</v>
      </c>
      <c r="E132" s="1">
        <f t="shared" si="32"/>
        <v>-0.21889852988544997</v>
      </c>
      <c r="F132" s="1">
        <f t="shared" si="33"/>
        <v>1.3525707315016209</v>
      </c>
      <c r="G132" s="1">
        <f t="shared" si="34"/>
        <v>16.202445000079113</v>
      </c>
      <c r="H132" s="1">
        <f t="shared" si="35"/>
        <v>12</v>
      </c>
    </row>
    <row r="133" spans="2:8">
      <c r="B133" s="1">
        <v>71.5</v>
      </c>
      <c r="C133" s="1">
        <f t="shared" si="30"/>
        <v>449247.74946334044</v>
      </c>
      <c r="D133" s="1">
        <f t="shared" si="31"/>
        <v>0.71376370163880543</v>
      </c>
      <c r="E133" s="1">
        <f t="shared" si="32"/>
        <v>-0.21475363236396794</v>
      </c>
      <c r="F133" s="1">
        <f t="shared" si="33"/>
        <v>1.3416139948008663</v>
      </c>
      <c r="G133" s="1">
        <f t="shared" si="34"/>
        <v>16.066333844109923</v>
      </c>
      <c r="H133" s="1">
        <f t="shared" si="35"/>
        <v>12</v>
      </c>
    </row>
    <row r="134" spans="2:8">
      <c r="B134" s="1">
        <v>72</v>
      </c>
      <c r="C134" s="1">
        <f t="shared" si="30"/>
        <v>452389.34211693023</v>
      </c>
      <c r="D134" s="1">
        <f t="shared" si="31"/>
        <v>0.72118556784393961</v>
      </c>
      <c r="E134" s="1">
        <f t="shared" si="32"/>
        <v>-0.21064808542620597</v>
      </c>
      <c r="F134" s="1">
        <f t="shared" si="33"/>
        <v>1.3309913828384823</v>
      </c>
      <c r="G134" s="1">
        <f t="shared" si="34"/>
        <v>15.934373386073853</v>
      </c>
      <c r="H134" s="1">
        <f t="shared" si="35"/>
        <v>12</v>
      </c>
    </row>
    <row r="135" spans="2:8">
      <c r="B135" s="1">
        <v>72.5</v>
      </c>
      <c r="C135" s="1">
        <f t="shared" si="30"/>
        <v>455530.93477052002</v>
      </c>
      <c r="D135" s="1">
        <f t="shared" si="31"/>
        <v>0.72845440831447961</v>
      </c>
      <c r="E135" s="1">
        <f t="shared" si="32"/>
        <v>-0.20658107492215599</v>
      </c>
      <c r="F135" s="1">
        <f t="shared" si="33"/>
        <v>1.3206899133200549</v>
      </c>
      <c r="G135" s="1">
        <f t="shared" si="34"/>
        <v>15.80640235212193</v>
      </c>
      <c r="H135" s="1">
        <f t="shared" si="35"/>
        <v>12</v>
      </c>
    </row>
    <row r="136" spans="2:8">
      <c r="B136" s="1">
        <v>73</v>
      </c>
      <c r="C136" s="1">
        <f t="shared" si="30"/>
        <v>458672.52742410975</v>
      </c>
      <c r="D136" s="1">
        <f t="shared" si="31"/>
        <v>0.73557440114523964</v>
      </c>
      <c r="E136" s="1">
        <f t="shared" si="32"/>
        <v>-0.20255180900728989</v>
      </c>
      <c r="F136" s="1">
        <f t="shared" si="33"/>
        <v>1.3106971157631522</v>
      </c>
      <c r="G136" s="1">
        <f t="shared" si="34"/>
        <v>15.682265826440664</v>
      </c>
      <c r="H136" s="1">
        <f t="shared" si="35"/>
        <v>12</v>
      </c>
    </row>
    <row r="137" spans="2:8">
      <c r="B137" s="1">
        <v>73.5</v>
      </c>
      <c r="C137" s="1">
        <f t="shared" si="30"/>
        <v>461814.1200776996</v>
      </c>
      <c r="D137" s="1">
        <f t="shared" si="31"/>
        <v>0.74254958280401373</v>
      </c>
      <c r="E137" s="1">
        <f t="shared" si="32"/>
        <v>-0.19855951738386901</v>
      </c>
      <c r="F137" s="1">
        <f t="shared" si="33"/>
        <v>1.3010010223151816</v>
      </c>
      <c r="G137" s="1">
        <f t="shared" si="34"/>
        <v>15.561815137185926</v>
      </c>
      <c r="H137" s="1">
        <f t="shared" si="35"/>
        <v>12</v>
      </c>
    </row>
    <row r="138" spans="2:8">
      <c r="B138" s="1">
        <v>74</v>
      </c>
      <c r="C138" s="1">
        <f t="shared" si="30"/>
        <v>464955.71273128939</v>
      </c>
      <c r="D138" s="1">
        <f t="shared" si="31"/>
        <v>0.74938385385372219</v>
      </c>
      <c r="E138" s="1">
        <f t="shared" si="32"/>
        <v>-0.19460345057301276</v>
      </c>
      <c r="F138" s="1">
        <f t="shared" si="33"/>
        <v>1.2915901562090544</v>
      </c>
      <c r="G138" s="1">
        <f t="shared" si="34"/>
        <v>15.444907713072324</v>
      </c>
      <c r="H138" s="1">
        <f t="shared" si="35"/>
        <v>12</v>
      </c>
    </row>
    <row r="139" spans="2:8">
      <c r="B139" s="1">
        <v>74.5</v>
      </c>
      <c r="C139" s="1">
        <f t="shared" si="30"/>
        <v>468097.30538487918</v>
      </c>
      <c r="D139" s="1">
        <f t="shared" si="31"/>
        <v>0.75608098440664528</v>
      </c>
      <c r="E139" s="1">
        <f t="shared" si="32"/>
        <v>-0.19068287921607893</v>
      </c>
      <c r="F139" s="1">
        <f t="shared" si="33"/>
        <v>1.2824535184573818</v>
      </c>
      <c r="G139" s="1">
        <f t="shared" si="34"/>
        <v>15.331406918080484</v>
      </c>
      <c r="H139" s="1">
        <f t="shared" si="35"/>
        <v>12</v>
      </c>
    </row>
    <row r="140" spans="2:8">
      <c r="B140" s="1">
        <v>75</v>
      </c>
      <c r="C140" s="1">
        <f t="shared" si="30"/>
        <v>471238.89803846896</v>
      </c>
      <c r="D140" s="1">
        <f t="shared" si="31"/>
        <v>0.76264461932497474</v>
      </c>
      <c r="E140" s="1">
        <f t="shared" si="32"/>
        <v>-0.18679709340398909</v>
      </c>
      <c r="F140" s="1">
        <f t="shared" si="33"/>
        <v>1.2735805732752097</v>
      </c>
      <c r="G140" s="1">
        <f t="shared" si="34"/>
        <v>15.221181870369561</v>
      </c>
      <c r="H140" s="1">
        <f t="shared" si="35"/>
        <v>12</v>
      </c>
    </row>
    <row r="141" spans="2:8">
      <c r="B141" s="1">
        <v>75.5</v>
      </c>
      <c r="C141" s="1">
        <f t="shared" si="30"/>
        <v>474380.49069205875</v>
      </c>
      <c r="D141" s="1">
        <f t="shared" si="31"/>
        <v>0.76907828318108551</v>
      </c>
      <c r="E141" s="1">
        <f t="shared" si="32"/>
        <v>-0.18294540203320325</v>
      </c>
      <c r="F141" s="1">
        <f t="shared" si="33"/>
        <v>1.2649612326294222</v>
      </c>
      <c r="G141" s="1">
        <f t="shared" si="34"/>
        <v>15.114107250340629</v>
      </c>
      <c r="H141" s="1">
        <f t="shared" si="35"/>
        <v>12</v>
      </c>
    </row>
    <row r="142" spans="2:8">
      <c r="B142" s="1">
        <v>76</v>
      </c>
      <c r="C142" s="1">
        <f t="shared" si="30"/>
        <v>477522.08334564854</v>
      </c>
      <c r="D142" s="1">
        <f t="shared" si="31"/>
        <v>0.77538538499012866</v>
      </c>
      <c r="E142" s="1">
        <f t="shared" si="32"/>
        <v>-0.17912713218711671</v>
      </c>
      <c r="F142" s="1">
        <f t="shared" si="33"/>
        <v>1.2565858402368781</v>
      </c>
      <c r="G142" s="1">
        <f t="shared" si="34"/>
        <v>15.010063101851944</v>
      </c>
      <c r="H142" s="1">
        <f t="shared" si="35"/>
        <v>12</v>
      </c>
    </row>
    <row r="143" spans="2:8">
      <c r="B143" s="1">
        <v>76.5</v>
      </c>
      <c r="C143" s="1">
        <f t="shared" si="30"/>
        <v>480663.67599923839</v>
      </c>
      <c r="D143" s="1">
        <f t="shared" si="31"/>
        <v>0.78156922272681162</v>
      </c>
      <c r="E143" s="1">
        <f t="shared" si="32"/>
        <v>-0.17534162854171578</v>
      </c>
      <c r="F143" s="1">
        <f t="shared" si="33"/>
        <v>1.2484451552703719</v>
      </c>
      <c r="G143" s="1">
        <f t="shared" si="34"/>
        <v>14.908934629804619</v>
      </c>
      <c r="H143" s="1">
        <f t="shared" si="35"/>
        <v>12</v>
      </c>
    </row>
    <row r="144" spans="2:8">
      <c r="B144" s="1">
        <v>77</v>
      </c>
      <c r="C144" s="1">
        <f t="shared" si="30"/>
        <v>483805.26865282812</v>
      </c>
      <c r="D144" s="1">
        <f t="shared" si="31"/>
        <v>0.78763298763754142</v>
      </c>
      <c r="E144" s="1">
        <f t="shared" si="32"/>
        <v>-0.1715882527943898</v>
      </c>
      <c r="F144" s="1">
        <f t="shared" si="33"/>
        <v>1.2405303359794755</v>
      </c>
      <c r="G144" s="1">
        <f t="shared" si="34"/>
        <v>14.810611996670891</v>
      </c>
      <c r="H144" s="1">
        <f t="shared" si="35"/>
        <v>12</v>
      </c>
    </row>
    <row r="145" spans="2:8">
      <c r="B145" s="1">
        <v>77.5</v>
      </c>
      <c r="C145" s="1">
        <f t="shared" si="30"/>
        <v>486946.86130641791</v>
      </c>
      <c r="D145" s="1">
        <f t="shared" si="31"/>
        <v>0.79357976835845701</v>
      </c>
      <c r="E145" s="1">
        <f t="shared" si="32"/>
        <v>-0.1678663831148533</v>
      </c>
      <c r="F145" s="1">
        <f t="shared" si="33"/>
        <v>1.2328329233903945</v>
      </c>
      <c r="G145" s="1">
        <f t="shared" si="34"/>
        <v>14.714990120003959</v>
      </c>
      <c r="H145" s="1">
        <f t="shared" si="35"/>
        <v>12</v>
      </c>
    </row>
    <row r="146" spans="2:8">
      <c r="B146" s="1">
        <v>78</v>
      </c>
      <c r="C146" s="1">
        <f t="shared" si="30"/>
        <v>490088.4539600077</v>
      </c>
      <c r="D146" s="1">
        <f t="shared" si="31"/>
        <v>0.79941255484927387</v>
      </c>
      <c r="E146" s="1">
        <f t="shared" si="32"/>
        <v>-0.16417541361718732</v>
      </c>
      <c r="F146" s="1">
        <f t="shared" si="33"/>
        <v>1.2253448252135828</v>
      </c>
      <c r="G146" s="1">
        <f t="shared" si="34"/>
        <v>14.621968472528721</v>
      </c>
      <c r="H146" s="1">
        <f t="shared" si="35"/>
        <v>12</v>
      </c>
    </row>
    <row r="147" spans="2:8">
      <c r="B147" s="1">
        <v>78.5</v>
      </c>
      <c r="C147" s="1">
        <f t="shared" si="30"/>
        <v>493230.04661359749</v>
      </c>
      <c r="D147" s="1">
        <f t="shared" si="31"/>
        <v>0.80513424215229534</v>
      </c>
      <c r="E147" s="1">
        <f t="shared" si="32"/>
        <v>-0.16051475385205677</v>
      </c>
      <c r="F147" s="1">
        <f t="shared" si="33"/>
        <v>1.2180583000587943</v>
      </c>
      <c r="G147" s="1">
        <f t="shared" si="34"/>
        <v>14.531450886051669</v>
      </c>
      <c r="H147" s="1">
        <f t="shared" si="35"/>
        <v>12</v>
      </c>
    </row>
    <row r="148" spans="2:8">
      <c r="B148" s="1">
        <v>79</v>
      </c>
      <c r="C148" s="1">
        <f t="shared" si="30"/>
        <v>496371.63926718733</v>
      </c>
      <c r="D148" s="1">
        <f t="shared" si="31"/>
        <v>0.81074763398541627</v>
      </c>
      <c r="E148" s="1">
        <f t="shared" si="32"/>
        <v>-0.15688382831821077</v>
      </c>
      <c r="F148" s="1">
        <f t="shared" si="33"/>
        <v>1.2109659420333796</v>
      </c>
      <c r="G148" s="1">
        <f t="shared" si="34"/>
        <v>14.443345360131705</v>
      </c>
      <c r="H148" s="1">
        <f t="shared" si="35"/>
        <v>12</v>
      </c>
    </row>
    <row r="149" spans="2:8">
      <c r="B149" s="1">
        <v>79.5</v>
      </c>
      <c r="C149" s="1">
        <f t="shared" si="30"/>
        <v>499513.23192077712</v>
      </c>
      <c r="D149" s="1">
        <f t="shared" si="31"/>
        <v>0.81625544617744272</v>
      </c>
      <c r="E149" s="1">
        <f t="shared" si="32"/>
        <v>-0.15328207599241786</v>
      </c>
      <c r="F149" s="1">
        <f t="shared" si="33"/>
        <v>1.2040606657801258</v>
      </c>
      <c r="G149" s="1">
        <f t="shared" si="34"/>
        <v>14.357563876211202</v>
      </c>
      <c r="H149" s="1">
        <f t="shared" si="35"/>
        <v>12</v>
      </c>
    </row>
    <row r="150" spans="2:8">
      <c r="B150" s="1">
        <v>80</v>
      </c>
      <c r="C150" s="1">
        <f t="shared" si="30"/>
        <v>502654.82457436691</v>
      </c>
      <c r="D150" s="1">
        <f t="shared" si="31"/>
        <v>0.82166030995359107</v>
      </c>
      <c r="E150" s="1">
        <f t="shared" si="32"/>
        <v>-0.14970894987702696</v>
      </c>
      <c r="F150" s="1">
        <f t="shared" si="33"/>
        <v>1.1973356919950167</v>
      </c>
      <c r="G150" s="1">
        <f t="shared" si="34"/>
        <v>14.274022217708934</v>
      </c>
      <c r="H150" s="1">
        <f t="shared" si="35"/>
        <v>12</v>
      </c>
    </row>
    <row r="151" spans="2:8">
      <c r="B151" s="1">
        <v>80.5</v>
      </c>
      <c r="C151" s="1">
        <f t="shared" si="30"/>
        <v>505796.4172279567</v>
      </c>
      <c r="D151" s="1">
        <f t="shared" si="31"/>
        <v>0.82696477507858224</v>
      </c>
      <c r="E151" s="1">
        <f t="shared" si="32"/>
        <v>-0.14616391656439071</v>
      </c>
      <c r="F151" s="1">
        <f t="shared" si="33"/>
        <v>1.1907845334523686</v>
      </c>
      <c r="G151" s="1">
        <f t="shared" si="34"/>
        <v>14.192639796415936</v>
      </c>
      <c r="H151" s="1">
        <f t="shared" si="35"/>
        <v>12</v>
      </c>
    </row>
    <row r="152" spans="2:8">
      <c r="B152" s="1">
        <v>81</v>
      </c>
      <c r="C152" s="1">
        <f t="shared" si="30"/>
        <v>508938.00988154649</v>
      </c>
      <c r="D152" s="1">
        <f t="shared" si="31"/>
        <v>0.83217131286434731</v>
      </c>
      <c r="E152" s="1">
        <f t="shared" si="32"/>
        <v>-0.14264645581742111</v>
      </c>
      <c r="F152" s="1">
        <f t="shared" si="33"/>
        <v>1.1844009815543344</v>
      </c>
      <c r="G152" s="1">
        <f t="shared" si="34"/>
        <v>14.113339485405367</v>
      </c>
      <c r="H152" s="1">
        <f t="shared" si="35"/>
        <v>12</v>
      </c>
    </row>
    <row r="153" spans="2:8">
      <c r="B153" s="1">
        <v>81.5</v>
      </c>
      <c r="C153" s="1">
        <f t="shared" si="30"/>
        <v>512079.60253513622</v>
      </c>
      <c r="D153" s="1">
        <f t="shared" si="31"/>
        <v>0.83728231904896422</v>
      </c>
      <c r="E153" s="1">
        <f t="shared" si="32"/>
        <v>-0.13915606016558452</v>
      </c>
      <c r="F153" s="1">
        <f t="shared" si="33"/>
        <v>1.1781790934133727</v>
      </c>
      <c r="G153" s="1">
        <f t="shared" si="34"/>
        <v>14.036047458563202</v>
      </c>
      <c r="H153" s="1">
        <f t="shared" si="35"/>
        <v>12</v>
      </c>
    </row>
    <row r="154" spans="2:8">
      <c r="B154" s="1">
        <v>82</v>
      </c>
      <c r="C154" s="1">
        <f t="shared" si="30"/>
        <v>515221.19518872601</v>
      </c>
      <c r="D154" s="1">
        <f t="shared" si="31"/>
        <v>0.84230011655309078</v>
      </c>
      <c r="E154" s="1">
        <f t="shared" si="32"/>
        <v>-0.13569223451567708</v>
      </c>
      <c r="F154" s="1">
        <f t="shared" si="33"/>
        <v>1.1721131794695561</v>
      </c>
      <c r="G154" s="1">
        <f t="shared" si="34"/>
        <v>13.96069303676299</v>
      </c>
      <c r="H154" s="1">
        <f t="shared" si="35"/>
        <v>12</v>
      </c>
    </row>
    <row r="155" spans="2:8">
      <c r="B155" s="1">
        <v>82.5</v>
      </c>
      <c r="C155" s="1">
        <f t="shared" si="30"/>
        <v>518362.7878423158</v>
      </c>
      <c r="D155" s="1">
        <f t="shared" si="31"/>
        <v>0.84722695811981374</v>
      </c>
      <c r="E155" s="1">
        <f t="shared" si="32"/>
        <v>-0.1322544957767548</v>
      </c>
      <c r="F155" s="1">
        <f t="shared" si="33"/>
        <v>1.166197791639292</v>
      </c>
      <c r="G155" s="1">
        <f t="shared" si="34"/>
        <v>13.887208540642185</v>
      </c>
      <c r="H155" s="1">
        <f t="shared" si="35"/>
        <v>12</v>
      </c>
    </row>
    <row r="156" spans="2:8">
      <c r="B156" s="1">
        <v>83</v>
      </c>
      <c r="C156" s="1">
        <f t="shared" si="30"/>
        <v>521504.3804959057</v>
      </c>
      <c r="D156" s="1">
        <f t="shared" si="31"/>
        <v>0.8520650288435162</v>
      </c>
      <c r="E156" s="1">
        <f t="shared" si="32"/>
        <v>-0.12884237249861893</v>
      </c>
      <c r="F156" s="1">
        <f t="shared" si="33"/>
        <v>1.1604277119878623</v>
      </c>
      <c r="G156" s="1">
        <f t="shared" si="34"/>
        <v>13.815529149885599</v>
      </c>
      <c r="H156" s="1">
        <f t="shared" si="35"/>
        <v>12</v>
      </c>
    </row>
    <row r="157" spans="2:8">
      <c r="B157" s="1">
        <v>83.5</v>
      </c>
      <c r="C157" s="1">
        <f t="shared" si="30"/>
        <v>524645.97314949543</v>
      </c>
      <c r="D157" s="1">
        <f t="shared" si="31"/>
        <v>0.85681644859306294</v>
      </c>
      <c r="E157" s="1">
        <f t="shared" si="32"/>
        <v>-0.12545540452329162</v>
      </c>
      <c r="F157" s="1">
        <f t="shared" si="33"/>
        <v>1.154797941914979</v>
      </c>
      <c r="G157" s="1">
        <f t="shared" si="34"/>
        <v>13.745592768881927</v>
      </c>
      <c r="H157" s="1">
        <f t="shared" si="35"/>
        <v>12</v>
      </c>
    </row>
    <row r="158" spans="2:8">
      <c r="B158" s="1">
        <v>84</v>
      </c>
      <c r="C158" s="1">
        <f t="shared" ref="C158" si="36">2*PI()*B158*1000</f>
        <v>527787.56580308522</v>
      </c>
      <c r="D158" s="1">
        <f t="shared" ref="D158" si="37">1+$E$15/$E$14*(1-$C$20^2/C158^2)</f>
        <v>0.86148327433432292</v>
      </c>
      <c r="E158" s="1">
        <f t="shared" ref="E158" si="38">$C$21*(C158/$C$20-$C$20/C158)</f>
        <v>-0.12209314264893679</v>
      </c>
      <c r="F158" s="1">
        <f t="shared" ref="F158" si="39">(D158^2+E158^2)^0.5/(D158^2+E158^2)</f>
        <v>1.1493036918401172</v>
      </c>
      <c r="G158" s="1">
        <f t="shared" si="34"/>
        <v>13.677339898588736</v>
      </c>
      <c r="H158" s="1">
        <f t="shared" si="35"/>
        <v>12</v>
      </c>
    </row>
    <row r="159" spans="2:8">
      <c r="B159" s="1">
        <v>84.5</v>
      </c>
      <c r="C159" s="1">
        <f t="shared" ref="C159:C190" si="40">2*PI()*B159*1000</f>
        <v>530929.15845667501</v>
      </c>
      <c r="D159" s="1">
        <f t="shared" ref="D159:D190" si="41">1+$E$15/$E$14*(1-$C$20^2/C159^2)</f>
        <v>0.86606750235677776</v>
      </c>
      <c r="E159" s="1">
        <f t="shared" ref="E159:E190" si="42">$C$21*(C159/$C$20-$C$20/C159)</f>
        <v>-0.11875514830571469</v>
      </c>
      <c r="F159" s="1">
        <f t="shared" ref="F159:F190" si="43">(D159^2+E159^2)^0.5/(D159^2+E159^2)</f>
        <v>1.1439403713725973</v>
      </c>
      <c r="G159" s="1">
        <f t="shared" ref="G159" si="44">F159*$C$23/$C$13-$C$3</f>
        <v>13.610713514419345</v>
      </c>
      <c r="H159" s="1">
        <f t="shared" ref="H159" si="45">$C$2</f>
        <v>12</v>
      </c>
    </row>
    <row r="160" spans="2:8">
      <c r="B160" s="1">
        <v>85</v>
      </c>
      <c r="C160" s="1">
        <f t="shared" si="40"/>
        <v>534070.7511102648</v>
      </c>
      <c r="D160" s="1">
        <f t="shared" si="41"/>
        <v>0.87057107040871728</v>
      </c>
      <c r="E160" s="1">
        <f t="shared" si="42"/>
        <v>-0.11544099324307594</v>
      </c>
      <c r="F160" s="1">
        <f t="shared" si="43"/>
        <v>1.1387035799501044</v>
      </c>
      <c r="G160" s="1">
        <f t="shared" ref="G160:G191" si="46">F160*$C$23/$C$13-$C$3</f>
        <v>13.545658949948889</v>
      </c>
      <c r="H160" s="1">
        <f t="shared" ref="H160:H191" si="47">$C$2</f>
        <v>12</v>
      </c>
    </row>
    <row r="161" spans="2:8">
      <c r="B161" s="1">
        <v>85.5</v>
      </c>
      <c r="C161" s="1">
        <f t="shared" si="40"/>
        <v>537212.34376385459</v>
      </c>
      <c r="D161" s="1">
        <f t="shared" si="41"/>
        <v>0.87499585974528671</v>
      </c>
      <c r="E161" s="1">
        <f t="shared" si="42"/>
        <v>-0.11215025922802789</v>
      </c>
      <c r="F161" s="1">
        <f t="shared" si="43"/>
        <v>1.1335890979284839</v>
      </c>
      <c r="G161" s="1">
        <f t="shared" si="46"/>
        <v>13.482123786226424</v>
      </c>
      <c r="H161" s="1">
        <f t="shared" si="47"/>
        <v>12</v>
      </c>
    </row>
    <row r="162" spans="2:8">
      <c r="B162" s="1">
        <v>86</v>
      </c>
      <c r="C162" s="1">
        <f t="shared" si="40"/>
        <v>540353.93641744438</v>
      </c>
      <c r="D162" s="1">
        <f t="shared" si="41"/>
        <v>0.87934369709342652</v>
      </c>
      <c r="E162" s="1">
        <f t="shared" si="42"/>
        <v>-0.10888253775392644</v>
      </c>
      <c r="F162" s="1">
        <f t="shared" si="43"/>
        <v>1.1285928781051351</v>
      </c>
      <c r="G162" s="1">
        <f t="shared" si="46"/>
        <v>13.420057746473423</v>
      </c>
      <c r="H162" s="1">
        <f t="shared" si="47"/>
        <v>12</v>
      </c>
    </row>
    <row r="163" spans="2:8">
      <c r="B163" s="1">
        <v>86.5</v>
      </c>
      <c r="C163" s="1">
        <f t="shared" si="40"/>
        <v>543495.52907103417</v>
      </c>
      <c r="D163" s="1">
        <f t="shared" si="41"/>
        <v>0.88361635653753656</v>
      </c>
      <c r="E163" s="1">
        <f t="shared" si="42"/>
        <v>-0.10563742975936793</v>
      </c>
      <c r="F163" s="1">
        <f t="shared" si="43"/>
        <v>1.1237110376580872</v>
      </c>
      <c r="G163" s="1">
        <f t="shared" si="46"/>
        <v>13.359412595946162</v>
      </c>
      <c r="H163" s="1">
        <f t="shared" si="47"/>
        <v>12</v>
      </c>
    </row>
    <row r="164" spans="2:8">
      <c r="B164" s="1">
        <v>87</v>
      </c>
      <c r="C164" s="1">
        <f t="shared" si="40"/>
        <v>546637.12172462395</v>
      </c>
      <c r="D164" s="1">
        <f t="shared" si="41"/>
        <v>0.88781556132949957</v>
      </c>
      <c r="E164" s="1">
        <f t="shared" si="42"/>
        <v>-0.10241454535677408</v>
      </c>
      <c r="F164" s="1">
        <f t="shared" si="43"/>
        <v>1.1189398504828243</v>
      </c>
      <c r="G164" s="1">
        <f t="shared" si="46"/>
        <v>13.300142046739145</v>
      </c>
      <c r="H164" s="1">
        <f t="shared" si="47"/>
        <v>12</v>
      </c>
    </row>
    <row r="165" spans="2:8">
      <c r="B165" s="1">
        <v>87.5</v>
      </c>
      <c r="C165" s="1">
        <f t="shared" si="40"/>
        <v>549778.71437821374</v>
      </c>
      <c r="D165" s="1">
        <f t="shared" si="41"/>
        <v>0.89194298562651197</v>
      </c>
      <c r="E165" s="1">
        <f t="shared" si="42"/>
        <v>-9.9213503570282552E-2</v>
      </c>
      <c r="F165" s="1">
        <f t="shared" si="43"/>
        <v>1.1142757399090724</v>
      </c>
      <c r="G165" s="1">
        <f t="shared" si="46"/>
        <v>13.242201667308674</v>
      </c>
      <c r="H165" s="1">
        <f t="shared" si="47"/>
        <v>12</v>
      </c>
    </row>
    <row r="166" spans="2:8">
      <c r="B166" s="1">
        <v>88</v>
      </c>
      <c r="C166" s="1">
        <f t="shared" si="40"/>
        <v>552920.30703180353</v>
      </c>
      <c r="D166" s="1">
        <f t="shared" si="41"/>
        <v>0.89600025615999246</v>
      </c>
      <c r="E166" s="1">
        <f t="shared" si="42"/>
        <v>-9.6033932082573534E-2</v>
      </c>
      <c r="F166" s="1">
        <f t="shared" si="43"/>
        <v>1.1097152717800574</v>
      </c>
      <c r="G166" s="1">
        <f t="shared" si="46"/>
        <v>13.185548796499235</v>
      </c>
      <c r="H166" s="1">
        <f t="shared" si="47"/>
        <v>12</v>
      </c>
    </row>
    <row r="167" spans="2:8">
      <c r="B167" s="1">
        <v>88.5</v>
      </c>
      <c r="C167" s="1">
        <f t="shared" si="40"/>
        <v>556061.89968539344</v>
      </c>
      <c r="D167" s="1">
        <f t="shared" si="41"/>
        <v>0.89998895383867772</v>
      </c>
      <c r="E167" s="1">
        <f t="shared" si="42"/>
        <v>-9.28754669902776E-2</v>
      </c>
      <c r="F167" s="1">
        <f t="shared" si="43"/>
        <v>1.1052551478771198</v>
      </c>
      <c r="G167" s="1">
        <f t="shared" si="46"/>
        <v>13.130142461860123</v>
      </c>
      <c r="H167" s="1">
        <f t="shared" si="47"/>
        <v>12</v>
      </c>
    </row>
    <row r="168" spans="2:8">
      <c r="B168" s="1">
        <v>89</v>
      </c>
      <c r="C168" s="1">
        <f t="shared" si="40"/>
        <v>559203.49233898323</v>
      </c>
      <c r="D168" s="1">
        <f t="shared" si="41"/>
        <v>0.90391061528885031</v>
      </c>
      <c r="E168" s="1">
        <f t="shared" si="42"/>
        <v>-8.9737752567629656E-2</v>
      </c>
      <c r="F168" s="1">
        <f t="shared" si="43"/>
        <v>1.1008921996730656</v>
      </c>
      <c r="G168" s="1">
        <f t="shared" si="46"/>
        <v>13.075943302045815</v>
      </c>
      <c r="H168" s="1">
        <f t="shared" si="47"/>
        <v>12</v>
      </c>
    </row>
    <row r="169" spans="2:8">
      <c r="B169" s="1">
        <v>89.5</v>
      </c>
      <c r="C169" s="1">
        <f t="shared" si="40"/>
        <v>562345.08499257301</v>
      </c>
      <c r="D169" s="1">
        <f t="shared" si="41"/>
        <v>0.90776673433450683</v>
      </c>
      <c r="E169" s="1">
        <f t="shared" si="42"/>
        <v>-8.6620441038043228E-2</v>
      </c>
      <c r="F169" s="1">
        <f t="shared" si="43"/>
        <v>1.096623382398128</v>
      </c>
      <c r="G169" s="1">
        <f t="shared" si="46"/>
        <v>13.022913493099781</v>
      </c>
      <c r="H169" s="1">
        <f t="shared" si="47"/>
        <v>12</v>
      </c>
    </row>
    <row r="170" spans="2:8">
      <c r="B170" s="1">
        <v>90</v>
      </c>
      <c r="C170" s="1">
        <f t="shared" si="40"/>
        <v>565486.6776461628</v>
      </c>
      <c r="D170" s="1">
        <f t="shared" si="41"/>
        <v>0.91155876342012143</v>
      </c>
      <c r="E170" s="1">
        <f t="shared" si="42"/>
        <v>-8.352319235330076E-2</v>
      </c>
      <c r="F170" s="1">
        <f t="shared" si="43"/>
        <v>1.092445769403011</v>
      </c>
      <c r="G170" s="1">
        <f t="shared" si="46"/>
        <v>12.971016678428848</v>
      </c>
      <c r="H170" s="1">
        <f t="shared" si="47"/>
        <v>12</v>
      </c>
    </row>
    <row r="171" spans="2:8">
      <c r="B171" s="1">
        <v>90.5</v>
      </c>
      <c r="C171" s="1">
        <f t="shared" si="40"/>
        <v>568628.27029975259</v>
      </c>
      <c r="D171" s="1">
        <f t="shared" si="41"/>
        <v>0.91528811497853946</v>
      </c>
      <c r="E171" s="1">
        <f t="shared" si="42"/>
        <v>-8.0445673980062166E-2</v>
      </c>
      <c r="F171" s="1">
        <f t="shared" si="43"/>
        <v>1.0883565468040648</v>
      </c>
      <c r="G171" s="1">
        <f t="shared" si="46"/>
        <v>12.920217902282337</v>
      </c>
      <c r="H171" s="1">
        <f t="shared" si="47"/>
        <v>12</v>
      </c>
    </row>
    <row r="172" spans="2:8">
      <c r="B172" s="1">
        <v>91</v>
      </c>
      <c r="C172" s="1">
        <f t="shared" si="40"/>
        <v>571769.86295334238</v>
      </c>
      <c r="D172" s="1">
        <f t="shared" si="41"/>
        <v>0.91895616274640535</v>
      </c>
      <c r="E172" s="1">
        <f t="shared" si="42"/>
        <v>-7.7387560693412599E-2</v>
      </c>
      <c r="F172" s="1">
        <f t="shared" si="43"/>
        <v>1.0843530083962465</v>
      </c>
      <c r="G172" s="1">
        <f t="shared" si="46"/>
        <v>12.87048354655782</v>
      </c>
      <c r="H172" s="1">
        <f t="shared" si="47"/>
        <v>12</v>
      </c>
    </row>
    <row r="173" spans="2:8">
      <c r="B173" s="1">
        <v>91.5</v>
      </c>
      <c r="C173" s="1">
        <f t="shared" si="40"/>
        <v>574911.45560693217</v>
      </c>
      <c r="D173" s="1">
        <f t="shared" si="41"/>
        <v>0.92256424302941065</v>
      </c>
      <c r="E173" s="1">
        <f t="shared" si="42"/>
        <v>-7.4348534377178518E-2</v>
      </c>
      <c r="F173" s="1">
        <f t="shared" si="43"/>
        <v>1.0804325508201529</v>
      </c>
      <c r="G173" s="1">
        <f t="shared" si="46"/>
        <v>12.821781270763102</v>
      </c>
      <c r="H173" s="1">
        <f t="shared" si="47"/>
        <v>12</v>
      </c>
    </row>
    <row r="174" spans="2:8">
      <c r="B174" s="1">
        <v>92</v>
      </c>
      <c r="C174" s="1">
        <f t="shared" si="40"/>
        <v>578053.04826052196</v>
      </c>
      <c r="D174" s="1">
        <f t="shared" si="41"/>
        <v>0.92611365591953954</v>
      </c>
      <c r="E174" s="1">
        <f t="shared" si="42"/>
        <v>-7.1328283830755262E-2</v>
      </c>
      <c r="F174" s="1">
        <f t="shared" si="43"/>
        <v>1.0765926689700061</v>
      </c>
      <c r="G174" s="1">
        <f t="shared" si="46"/>
        <v>12.774079954971457</v>
      </c>
      <c r="H174" s="1">
        <f t="shared" si="47"/>
        <v>12</v>
      </c>
    </row>
    <row r="175" spans="2:8">
      <c r="B175" s="1">
        <v>92.5</v>
      </c>
      <c r="C175" s="1">
        <f t="shared" si="40"/>
        <v>581194.64091411163</v>
      </c>
      <c r="D175" s="1">
        <f t="shared" si="41"/>
        <v>0.9296056664663821</v>
      </c>
      <c r="E175" s="1">
        <f t="shared" si="42"/>
        <v>-6.8326504582200118E-2</v>
      </c>
      <c r="F175" s="1">
        <f t="shared" si="43"/>
        <v>1.0728309516300925</v>
      </c>
      <c r="G175" s="1">
        <f t="shared" si="46"/>
        <v>12.727349645614865</v>
      </c>
      <c r="H175" s="1">
        <f t="shared" si="47"/>
        <v>12</v>
      </c>
    </row>
    <row r="176" spans="2:8">
      <c r="B176" s="1">
        <v>93</v>
      </c>
      <c r="C176" s="1">
        <f t="shared" si="40"/>
        <v>584336.23356770142</v>
      </c>
      <c r="D176" s="1">
        <f t="shared" si="41"/>
        <v>0.93304150580448386</v>
      </c>
      <c r="E176" s="1">
        <f t="shared" si="42"/>
        <v>-6.5342898707353603E-2</v>
      </c>
      <c r="F176" s="1">
        <f t="shared" si="43"/>
        <v>1.0691450773277476</v>
      </c>
      <c r="G176" s="1">
        <f t="shared" si="46"/>
        <v>12.681561503967293</v>
      </c>
      <c r="H176" s="1">
        <f t="shared" si="47"/>
        <v>12</v>
      </c>
    </row>
    <row r="177" spans="2:8">
      <c r="B177" s="1">
        <v>93.5</v>
      </c>
      <c r="C177" s="1">
        <f t="shared" si="40"/>
        <v>587477.82622129133</v>
      </c>
      <c r="D177" s="1">
        <f t="shared" si="41"/>
        <v>0.93642237223860936</v>
      </c>
      <c r="E177" s="1">
        <f t="shared" si="42"/>
        <v>-6.2377174654765936E-2</v>
      </c>
      <c r="F177" s="1">
        <f t="shared" si="43"/>
        <v>1.0655328103915596</v>
      </c>
      <c r="G177" s="1">
        <f t="shared" si="46"/>
        <v>12.636687757177343</v>
      </c>
      <c r="H177" s="1">
        <f t="shared" si="47"/>
        <v>12</v>
      </c>
    </row>
    <row r="178" spans="2:8">
      <c r="B178" s="1">
        <v>94</v>
      </c>
      <c r="C178" s="1">
        <f t="shared" si="40"/>
        <v>590619.41887488111</v>
      </c>
      <c r="D178" s="1">
        <f t="shared" si="41"/>
        <v>0.93974943228870345</v>
      </c>
      <c r="E178" s="1">
        <f t="shared" si="42"/>
        <v>-5.9429047076209739E-2</v>
      </c>
      <c r="F178" s="1">
        <f t="shared" si="43"/>
        <v>1.0619919972040335</v>
      </c>
      <c r="G178" s="1">
        <f t="shared" si="46"/>
        <v>12.592701651716586</v>
      </c>
      <c r="H178" s="1">
        <f t="shared" si="47"/>
        <v>12</v>
      </c>
    </row>
    <row r="179" spans="2:8">
      <c r="B179" s="1">
        <v>94.5</v>
      </c>
      <c r="C179" s="1">
        <f t="shared" si="40"/>
        <v>593761.0115284709</v>
      </c>
      <c r="D179" s="1">
        <f t="shared" si="41"/>
        <v>0.9430238216962552</v>
      </c>
      <c r="E179" s="1">
        <f t="shared" si="42"/>
        <v>-5.6498236662573344E-2</v>
      </c>
      <c r="F179" s="1">
        <f t="shared" si="43"/>
        <v>1.0585205626384979</v>
      </c>
      <c r="G179" s="1">
        <f t="shared" si="46"/>
        <v>12.549577409116697</v>
      </c>
      <c r="H179" s="1">
        <f t="shared" si="47"/>
        <v>12</v>
      </c>
    </row>
    <row r="180" spans="2:8">
      <c r="B180" s="1">
        <v>95</v>
      </c>
      <c r="C180" s="1">
        <f t="shared" si="40"/>
        <v>596902.60418206069</v>
      </c>
      <c r="D180" s="1">
        <f t="shared" si="41"/>
        <v>0.94624664639368228</v>
      </c>
      <c r="E180" s="1">
        <f t="shared" si="42"/>
        <v>-5.3584469984936975E-2</v>
      </c>
      <c r="F180" s="1">
        <f t="shared" si="43"/>
        <v>1.0551165066705646</v>
      </c>
      <c r="G180" s="1">
        <f t="shared" si="46"/>
        <v>12.507290183874961</v>
      </c>
      <c r="H180" s="1">
        <f t="shared" si="47"/>
        <v>12</v>
      </c>
    </row>
    <row r="181" spans="2:8">
      <c r="B181" s="1">
        <v>95.5</v>
      </c>
      <c r="C181" s="1">
        <f t="shared" si="40"/>
        <v>600044.19683565048</v>
      </c>
      <c r="D181" s="1">
        <f t="shared" si="41"/>
        <v>0.94941898343828113</v>
      </c>
      <c r="E181" s="1">
        <f t="shared" si="42"/>
        <v>-5.0687479340640863E-2</v>
      </c>
      <c r="F181" s="1">
        <f t="shared" si="43"/>
        <v>1.0517779011549619</v>
      </c>
      <c r="G181" s="1">
        <f t="shared" si="46"/>
        <v>12.465816023414165</v>
      </c>
      <c r="H181" s="1">
        <f t="shared" si="47"/>
        <v>12</v>
      </c>
    </row>
    <row r="182" spans="2:8">
      <c r="B182" s="1">
        <v>96</v>
      </c>
      <c r="C182" s="1">
        <f t="shared" si="40"/>
        <v>603185.78948924027</v>
      </c>
      <c r="D182" s="1">
        <f t="shared" si="41"/>
        <v>0.952541881912216</v>
      </c>
      <c r="E182" s="1">
        <f t="shared" si="42"/>
        <v>-4.7807002604164116E-2</v>
      </c>
      <c r="F182" s="1">
        <f t="shared" si="43"/>
        <v>1.0485028867590371</v>
      </c>
      <c r="G182" s="1">
        <f t="shared" si="46"/>
        <v>12.425131829988729</v>
      </c>
      <c r="H182" s="1">
        <f t="shared" si="47"/>
        <v>12</v>
      </c>
    </row>
    <row r="183" spans="2:8">
      <c r="B183" s="1">
        <v>96.5</v>
      </c>
      <c r="C183" s="1">
        <f t="shared" si="40"/>
        <v>606327.38214283006</v>
      </c>
      <c r="D183" s="1">
        <f t="shared" si="41"/>
        <v>0.95561636378995218</v>
      </c>
      <c r="E183" s="1">
        <f t="shared" si="42"/>
        <v>-4.4942783082639153E-2</v>
      </c>
      <c r="F183" s="1">
        <f t="shared" si="43"/>
        <v>1.0452896700446868</v>
      </c>
      <c r="G183" s="1">
        <f t="shared" si="46"/>
        <v>12.385215324434698</v>
      </c>
      <c r="H183" s="1">
        <f t="shared" si="47"/>
        <v>12</v>
      </c>
    </row>
    <row r="184" spans="2:8">
      <c r="B184" s="1">
        <v>97</v>
      </c>
      <c r="C184" s="1">
        <f t="shared" si="40"/>
        <v>609468.97479641985</v>
      </c>
      <c r="D184" s="1">
        <f t="shared" si="41"/>
        <v>0.9586434247744694</v>
      </c>
      <c r="E184" s="1">
        <f t="shared" si="42"/>
        <v>-4.2094569375834563E-2</v>
      </c>
      <c r="F184" s="1">
        <f t="shared" si="43"/>
        <v>1.042136520690925</v>
      </c>
      <c r="G184" s="1">
        <f t="shared" si="46"/>
        <v>12.346045011666803</v>
      </c>
      <c r="H184" s="1">
        <f t="shared" si="47"/>
        <v>12</v>
      </c>
    </row>
    <row r="185" spans="2:8">
      <c r="B185" s="1">
        <v>97.5</v>
      </c>
      <c r="C185" s="1">
        <f t="shared" si="40"/>
        <v>612610.56745000964</v>
      </c>
      <c r="D185" s="1">
        <f t="shared" si="41"/>
        <v>0.96162403510353522</v>
      </c>
      <c r="E185" s="1">
        <f t="shared" si="42"/>
        <v>-3.9262115240447197E-2</v>
      </c>
      <c r="F185" s="1">
        <f t="shared" si="43"/>
        <v>1.039041768849706</v>
      </c>
      <c r="G185" s="1">
        <f t="shared" si="46"/>
        <v>12.307600147830923</v>
      </c>
      <c r="H185" s="1">
        <f t="shared" si="47"/>
        <v>12</v>
      </c>
    </row>
    <row r="186" spans="2:8">
      <c r="B186" s="1">
        <v>98</v>
      </c>
      <c r="C186" s="1">
        <f t="shared" si="40"/>
        <v>615752.16010359942</v>
      </c>
      <c r="D186" s="1">
        <f t="shared" si="41"/>
        <v>0.96455914032725765</v>
      </c>
      <c r="E186" s="1">
        <f t="shared" si="42"/>
        <v>-3.6445179458547049E-2</v>
      </c>
      <c r="F186" s="1">
        <f t="shared" si="43"/>
        <v>1.0360038026280247</v>
      </c>
      <c r="G186" s="1">
        <f t="shared" si="46"/>
        <v>12.269860709025215</v>
      </c>
      <c r="H186" s="1">
        <f t="shared" si="47"/>
        <v>12</v>
      </c>
    </row>
    <row r="187" spans="2:8">
      <c r="B187" s="1">
        <v>98.5</v>
      </c>
      <c r="C187" s="1">
        <f t="shared" si="40"/>
        <v>618893.75275718921</v>
      </c>
      <c r="D187" s="1">
        <f t="shared" si="41"/>
        <v>0.96744966205807748</v>
      </c>
      <c r="E187" s="1">
        <f t="shared" si="42"/>
        <v>-3.3643525710030278E-2</v>
      </c>
      <c r="F187" s="1">
        <f t="shared" si="43"/>
        <v>1.0330210656896941</v>
      </c>
      <c r="G187" s="1">
        <f t="shared" si="46"/>
        <v>12.232807361507954</v>
      </c>
      <c r="H187" s="1">
        <f t="shared" si="47"/>
        <v>12</v>
      </c>
    </row>
    <row r="188" spans="2:8">
      <c r="B188" s="1">
        <v>99</v>
      </c>
      <c r="C188" s="1">
        <f t="shared" si="40"/>
        <v>622035.34541077912</v>
      </c>
      <c r="D188" s="1">
        <f t="shared" si="41"/>
        <v>0.97029649869431522</v>
      </c>
      <c r="E188" s="1">
        <f t="shared" si="42"/>
        <v>-3.0856922448936386E-2</v>
      </c>
      <c r="F188" s="1">
        <f t="shared" si="43"/>
        <v>1.0300920549705639</v>
      </c>
      <c r="G188" s="1">
        <f t="shared" si="46"/>
        <v>12.196421433314617</v>
      </c>
      <c r="H188" s="1">
        <f t="shared" si="47"/>
        <v>12</v>
      </c>
    </row>
    <row r="189" spans="2:8">
      <c r="B189" s="1">
        <v>99.5</v>
      </c>
      <c r="C189" s="1">
        <f t="shared" si="40"/>
        <v>625176.93806436891</v>
      </c>
      <c r="D189" s="1">
        <f t="shared" si="41"/>
        <v>0.97310052611832865</v>
      </c>
      <c r="E189" s="1">
        <f t="shared" si="42"/>
        <v>-2.8085142783495515E-2</v>
      </c>
      <c r="F189" s="1">
        <f t="shared" si="43"/>
        <v>1.027215318501276</v>
      </c>
      <c r="G189" s="1">
        <f t="shared" si="46"/>
        <v>12.160684887210838</v>
      </c>
      <c r="H189" s="1">
        <f t="shared" si="47"/>
        <v>12</v>
      </c>
    </row>
    <row r="190" spans="2:8">
      <c r="B190" s="1">
        <v>100</v>
      </c>
      <c r="C190" s="1">
        <f t="shared" si="40"/>
        <v>628318.5307179587</v>
      </c>
      <c r="D190" s="1">
        <f t="shared" si="41"/>
        <v>0.97586259837029832</v>
      </c>
      <c r="E190" s="1">
        <f t="shared" si="42"/>
        <v>-2.5327964359772626E-2</v>
      </c>
      <c r="F190" s="1">
        <f t="shared" si="43"/>
        <v>1.0243894533319833</v>
      </c>
      <c r="G190" s="1">
        <f t="shared" si="46"/>
        <v>12.125580294912018</v>
      </c>
      <c r="H190" s="1">
        <f t="shared" si="47"/>
        <v>12</v>
      </c>
    </row>
    <row r="191" spans="2:8">
      <c r="B191" s="1">
        <v>100.5</v>
      </c>
      <c r="C191" s="1">
        <f t="shared" ref="C191:C221" si="48">2*PI()*B191*1000</f>
        <v>631460.12337154849</v>
      </c>
      <c r="D191" s="1">
        <f t="shared" ref="D191:D221" si="49">1+$E$15/$E$14*(1-$C$20^2/C191^2)</f>
        <v>0.97858354829860483</v>
      </c>
      <c r="E191" s="1">
        <f t="shared" ref="E191:E221" si="50">$C$21*(C191/$C$20-$C$20/C191)</f>
        <v>-2.2585169248786927E-2</v>
      </c>
      <c r="F191" s="1">
        <f t="shared" ref="F191:F221" si="51">(D191^2+E191^2)^0.5/(D191^2+E191^2)</f>
        <v>1.0216131035537634</v>
      </c>
      <c r="G191" s="1">
        <f t="shared" si="46"/>
        <v>12.091090812504151</v>
      </c>
      <c r="H191" s="1">
        <f t="shared" si="47"/>
        <v>12</v>
      </c>
    </row>
    <row r="192" spans="2:8">
      <c r="B192" s="1">
        <v>101</v>
      </c>
      <c r="C192" s="1">
        <f t="shared" si="48"/>
        <v>634601.71602513827</v>
      </c>
      <c r="D192" s="1">
        <f t="shared" si="49"/>
        <v>0.98126418818772509</v>
      </c>
      <c r="E192" s="1">
        <f t="shared" si="50"/>
        <v>-1.98565438369829E-2</v>
      </c>
      <c r="F192" s="1">
        <f t="shared" si="51"/>
        <v>1.0188849584117399</v>
      </c>
      <c r="G192" s="1">
        <f t="shared" ref="G192:G222" si="52">F192*$C$23/$C$13-$C$3</f>
        <v>12.057200157003871</v>
      </c>
      <c r="H192" s="1">
        <f t="shared" ref="H192:H222" si="53">$C$2</f>
        <v>12</v>
      </c>
    </row>
    <row r="193" spans="2:8">
      <c r="B193" s="1">
        <v>101.5</v>
      </c>
      <c r="C193" s="1">
        <f t="shared" si="48"/>
        <v>637743.30867872795</v>
      </c>
      <c r="D193" s="1">
        <f t="shared" si="49"/>
        <v>0.98390531036453033</v>
      </c>
      <c r="E193" s="1">
        <f t="shared" si="50"/>
        <v>-1.7141878719939239E-2</v>
      </c>
      <c r="F193" s="1">
        <f t="shared" si="51"/>
        <v>1.0162037505052073</v>
      </c>
      <c r="G193" s="1">
        <f t="shared" si="52"/>
        <v>12.023892583999332</v>
      </c>
      <c r="H193" s="1">
        <f t="shared" si="53"/>
        <v>12</v>
      </c>
    </row>
    <row r="194" spans="2:8">
      <c r="B194" s="1">
        <v>102</v>
      </c>
      <c r="C194" s="1">
        <f t="shared" si="48"/>
        <v>640884.90133231774</v>
      </c>
      <c r="D194" s="1">
        <f t="shared" si="49"/>
        <v>0.98650768778383147</v>
      </c>
      <c r="E194" s="1">
        <f t="shared" si="50"/>
        <v>-1.4440968599203406E-2</v>
      </c>
      <c r="F194" s="1">
        <f t="shared" si="51"/>
        <v>1.0135682540703059</v>
      </c>
      <c r="G194" s="1">
        <f t="shared" si="52"/>
        <v>11.991152866316568</v>
      </c>
      <c r="H194" s="1">
        <f t="shared" si="53"/>
        <v>12</v>
      </c>
    </row>
    <row r="195" spans="2:8">
      <c r="B195" s="1">
        <v>102.5</v>
      </c>
      <c r="C195" s="1">
        <f t="shared" si="48"/>
        <v>644026.49398590752</v>
      </c>
      <c r="D195" s="1">
        <f t="shared" si="49"/>
        <v>0.98907207459397806</v>
      </c>
      <c r="E195" s="1">
        <f t="shared" si="50"/>
        <v>-1.1753612182146576E-2</v>
      </c>
      <c r="F195" s="1">
        <f t="shared" si="51"/>
        <v>1.0109772833410411</v>
      </c>
      <c r="G195" s="1">
        <f t="shared" si="52"/>
        <v>11.958966273659076</v>
      </c>
      <c r="H195" s="1">
        <f t="shared" si="53"/>
        <v>12</v>
      </c>
    </row>
    <row r="196" spans="2:8">
      <c r="B196" s="1">
        <v>103</v>
      </c>
      <c r="C196" s="1">
        <f t="shared" si="48"/>
        <v>647168.08663949731</v>
      </c>
      <c r="D196" s="1">
        <f t="shared" si="49"/>
        <v>0.99159920668328616</v>
      </c>
      <c r="E196" s="1">
        <f t="shared" si="50"/>
        <v>-9.0796120847346125E-3</v>
      </c>
      <c r="F196" s="1">
        <f t="shared" si="51"/>
        <v>1.0084296909846677</v>
      </c>
      <c r="G196" s="1">
        <f t="shared" si="52"/>
        <v>11.927318553171244</v>
      </c>
      <c r="H196" s="1">
        <f t="shared" si="53"/>
        <v>12</v>
      </c>
    </row>
    <row r="197" spans="2:8">
      <c r="B197" s="1">
        <v>103.5</v>
      </c>
      <c r="C197" s="1">
        <f t="shared" si="48"/>
        <v>650309.6792930871</v>
      </c>
      <c r="D197" s="1">
        <f t="shared" si="49"/>
        <v>0.99408980220803111</v>
      </c>
      <c r="E197" s="1">
        <f t="shared" si="50"/>
        <v>-6.4187747371175722E-3</v>
      </c>
      <c r="F197" s="1">
        <f t="shared" si="51"/>
        <v>1.0059243666076836</v>
      </c>
      <c r="G197" s="1">
        <f t="shared" si="52"/>
        <v>11.896195910878889</v>
      </c>
      <c r="H197" s="1">
        <f t="shared" si="53"/>
        <v>12</v>
      </c>
    </row>
    <row r="198" spans="2:8">
      <c r="B198" s="1">
        <v>104</v>
      </c>
      <c r="C198" s="1">
        <f t="shared" si="48"/>
        <v>653451.27194667701</v>
      </c>
      <c r="D198" s="1">
        <f t="shared" si="49"/>
        <v>0.99654456210271669</v>
      </c>
      <c r="E198" s="1">
        <f t="shared" si="50"/>
        <v>-3.7709102919425493E-3</v>
      </c>
      <c r="F198" s="1">
        <f t="shared" si="51"/>
        <v>1.0034602353288706</v>
      </c>
      <c r="G198" s="1">
        <f t="shared" si="52"/>
        <v>11.865584993962727</v>
      </c>
      <c r="H198" s="1">
        <f t="shared" si="53"/>
        <v>12</v>
      </c>
    </row>
    <row r="199" spans="2:8">
      <c r="B199" s="1">
        <v>104.5</v>
      </c>
      <c r="C199" s="1">
        <f t="shared" si="48"/>
        <v>656592.8646002668</v>
      </c>
      <c r="D199" s="1">
        <f t="shared" si="49"/>
        <v>0.99896417057329123</v>
      </c>
      <c r="E199" s="1">
        <f t="shared" si="50"/>
        <v>-1.1358325352990703E-3</v>
      </c>
      <c r="F199" s="1">
        <f t="shared" si="51"/>
        <v>1.001036256416032</v>
      </c>
      <c r="G199" s="1">
        <f t="shared" si="52"/>
        <v>11.835472873823099</v>
      </c>
      <c r="H199" s="1">
        <f t="shared" si="53"/>
        <v>12</v>
      </c>
    </row>
    <row r="200" spans="2:8">
      <c r="B200" s="1">
        <v>105</v>
      </c>
      <c r="C200" s="1">
        <f t="shared" si="48"/>
        <v>659734.45725385658</v>
      </c>
      <c r="D200" s="1">
        <f t="shared" si="49"/>
        <v>1.0013492955739667</v>
      </c>
      <c r="E200" s="1">
        <f t="shared" si="50"/>
        <v>1.4866411997919401E-3</v>
      </c>
      <c r="F200" s="1">
        <f t="shared" si="51"/>
        <v>0.99865142198323198</v>
      </c>
      <c r="G200" s="1">
        <f t="shared" si="52"/>
        <v>11.805847029896304</v>
      </c>
      <c r="H200" s="1">
        <f t="shared" si="53"/>
        <v>12</v>
      </c>
    </row>
    <row r="201" spans="2:8">
      <c r="B201" s="1">
        <v>105.5</v>
      </c>
      <c r="C201" s="1">
        <f t="shared" si="48"/>
        <v>662876.04990744637</v>
      </c>
      <c r="D201" s="1">
        <f t="shared" si="49"/>
        <v>1.003700589268254</v>
      </c>
      <c r="E201" s="1">
        <f t="shared" si="50"/>
        <v>4.0966901174284091E-3</v>
      </c>
      <c r="F201" s="1">
        <f t="shared" si="51"/>
        <v>0.99630475574554755</v>
      </c>
      <c r="G201" s="1">
        <f t="shared" si="52"/>
        <v>11.776695334185382</v>
      </c>
      <c r="H201" s="1">
        <f t="shared" si="53"/>
        <v>12</v>
      </c>
    </row>
    <row r="202" spans="2:8">
      <c r="B202" s="1">
        <v>106</v>
      </c>
      <c r="C202" s="1">
        <f t="shared" si="48"/>
        <v>666017.64256103616</v>
      </c>
      <c r="D202" s="1">
        <f t="shared" si="49"/>
        <v>1.0060186884748115</v>
      </c>
      <c r="E202" s="1">
        <f t="shared" si="50"/>
        <v>6.6944900404988152E-3</v>
      </c>
      <c r="F202" s="1">
        <f t="shared" si="51"/>
        <v>0.993995311828474</v>
      </c>
      <c r="G202" s="1">
        <f t="shared" si="52"/>
        <v>11.748006036469826</v>
      </c>
      <c r="H202" s="1">
        <f t="shared" si="53"/>
        <v>12</v>
      </c>
    </row>
    <row r="203" spans="2:8">
      <c r="B203" s="1">
        <v>106.5</v>
      </c>
      <c r="C203" s="1">
        <f t="shared" si="48"/>
        <v>669159.23521462595</v>
      </c>
      <c r="D203" s="1">
        <f t="shared" si="49"/>
        <v>1.0083042150986783</v>
      </c>
      <c r="E203" s="1">
        <f t="shared" si="50"/>
        <v>9.2802134900534378E-3</v>
      </c>
      <c r="F203" s="1">
        <f t="shared" si="51"/>
        <v>0.99172217362929882</v>
      </c>
      <c r="G203" s="1">
        <f t="shared" si="52"/>
        <v>11.719767750160898</v>
      </c>
      <c r="H203" s="1">
        <f t="shared" si="53"/>
        <v>12</v>
      </c>
    </row>
    <row r="204" spans="2:8">
      <c r="B204" s="1">
        <v>107</v>
      </c>
      <c r="C204" s="1">
        <f t="shared" si="48"/>
        <v>672300.82786821574</v>
      </c>
      <c r="D204" s="1">
        <f t="shared" si="49"/>
        <v>1.0105577765484306</v>
      </c>
      <c r="E204" s="1">
        <f t="shared" si="50"/>
        <v>1.1854029762450003E-2</v>
      </c>
      <c r="F204" s="1">
        <f t="shared" si="51"/>
        <v>0.98948445272789831</v>
      </c>
      <c r="G204" s="1">
        <f t="shared" si="52"/>
        <v>11.691969438770878</v>
      </c>
      <c r="H204" s="1">
        <f t="shared" si="53"/>
        <v>12</v>
      </c>
    </row>
    <row r="205" spans="2:8">
      <c r="B205" s="1">
        <v>107.5</v>
      </c>
      <c r="C205" s="1">
        <f t="shared" si="48"/>
        <v>675442.42052180553</v>
      </c>
      <c r="D205" s="1">
        <f t="shared" si="49"/>
        <v>1.0127799661397929</v>
      </c>
      <c r="E205" s="1">
        <f t="shared" si="50"/>
        <v>1.4416105004346423E-2</v>
      </c>
      <c r="F205" s="1">
        <f t="shared" si="51"/>
        <v>0.98728128784454094</v>
      </c>
      <c r="G205" s="1">
        <f t="shared" si="52"/>
        <v>11.664600402966281</v>
      </c>
      <c r="H205" s="1">
        <f t="shared" si="53"/>
        <v>12</v>
      </c>
    </row>
    <row r="206" spans="2:8">
      <c r="B206" s="1">
        <v>108</v>
      </c>
      <c r="C206" s="1">
        <f t="shared" si="48"/>
        <v>678584.01317539532</v>
      </c>
      <c r="D206" s="1">
        <f t="shared" si="49"/>
        <v>1.0149713634861954</v>
      </c>
      <c r="E206" s="1">
        <f t="shared" si="50"/>
        <v>1.6966602285610827E-2</v>
      </c>
      <c r="F206" s="1">
        <f t="shared" si="51"/>
        <v>0.98511184384242079</v>
      </c>
      <c r="G206" s="1">
        <f t="shared" si="52"/>
        <v>11.637650268176726</v>
      </c>
      <c r="H206" s="1">
        <f t="shared" si="53"/>
        <v>12</v>
      </c>
    </row>
    <row r="207" spans="2:8">
      <c r="B207" s="1">
        <v>108.5</v>
      </c>
      <c r="C207" s="1">
        <f t="shared" si="48"/>
        <v>681725.60582898511</v>
      </c>
      <c r="D207" s="1">
        <f t="shared" si="49"/>
        <v>1.0171325348767639</v>
      </c>
      <c r="E207" s="1">
        <f t="shared" si="50"/>
        <v>1.9505681670215051E-2</v>
      </c>
      <c r="F207" s="1">
        <f t="shared" si="51"/>
        <v>0.98297531077275535</v>
      </c>
      <c r="G207" s="1">
        <f t="shared" si="52"/>
        <v>11.61110897273257</v>
      </c>
      <c r="H207" s="1">
        <f t="shared" si="53"/>
        <v>12</v>
      </c>
    </row>
    <row r="208" spans="2:8">
      <c r="B208" s="1">
        <v>109</v>
      </c>
      <c r="C208" s="1">
        <f t="shared" si="48"/>
        <v>684867.1984825749</v>
      </c>
      <c r="D208" s="1">
        <f t="shared" si="49"/>
        <v>1.0192640336422003</v>
      </c>
      <c r="E208" s="1">
        <f t="shared" si="50"/>
        <v>2.2033500285177369E-2</v>
      </c>
      <c r="F208" s="1">
        <f t="shared" si="51"/>
        <v>0.98087090296040536</v>
      </c>
      <c r="G208" s="1">
        <f t="shared" si="52"/>
        <v>11.584966756505922</v>
      </c>
      <c r="H208" s="1">
        <f t="shared" si="53"/>
        <v>12</v>
      </c>
    </row>
    <row r="209" spans="2:8">
      <c r="B209" s="1">
        <v>109.5</v>
      </c>
      <c r="C209" s="1">
        <f t="shared" si="48"/>
        <v>688008.7911361648</v>
      </c>
      <c r="D209" s="1">
        <f t="shared" si="49"/>
        <v>1.0213664005089955</v>
      </c>
      <c r="E209" s="1">
        <f t="shared" si="50"/>
        <v>2.4550212387616257E-2</v>
      </c>
      <c r="F209" s="1">
        <f t="shared" si="51"/>
        <v>0.97879785812807263</v>
      </c>
      <c r="G209" s="1">
        <f t="shared" si="52"/>
        <v>11.55921415003092</v>
      </c>
      <c r="H209" s="1">
        <f t="shared" si="53"/>
        <v>12</v>
      </c>
    </row>
    <row r="210" spans="2:8">
      <c r="B210" s="1">
        <v>110</v>
      </c>
      <c r="C210" s="1">
        <f t="shared" si="48"/>
        <v>691150.38378975447</v>
      </c>
      <c r="D210" s="1">
        <f t="shared" si="49"/>
        <v>1.0234401639423953</v>
      </c>
      <c r="E210" s="1">
        <f t="shared" si="50"/>
        <v>2.7055969429975003E-2</v>
      </c>
      <c r="F210" s="1">
        <f t="shared" si="51"/>
        <v>0.97675543655724828</v>
      </c>
      <c r="G210" s="1">
        <f t="shared" si="52"/>
        <v>11.533841964080501</v>
      </c>
      <c r="H210" s="1">
        <f t="shared" si="53"/>
        <v>12</v>
      </c>
    </row>
    <row r="211" spans="2:8">
      <c r="B211" s="1">
        <v>110.5</v>
      </c>
      <c r="C211" s="1">
        <f t="shared" si="48"/>
        <v>694291.97644334426</v>
      </c>
      <c r="D211" s="1">
        <f t="shared" si="49"/>
        <v>1.025485840478531</v>
      </c>
      <c r="E211" s="1">
        <f t="shared" si="50"/>
        <v>2.9550920123476557E-2</v>
      </c>
      <c r="F211" s="1">
        <f t="shared" si="51"/>
        <v>0.97474292028415932</v>
      </c>
      <c r="G211" s="1">
        <f t="shared" si="52"/>
        <v>11.508841279677995</v>
      </c>
      <c r="H211" s="1">
        <f t="shared" si="53"/>
        <v>12</v>
      </c>
    </row>
    <row r="212" spans="2:8">
      <c r="B212" s="1">
        <v>111</v>
      </c>
      <c r="C212" s="1">
        <f t="shared" si="48"/>
        <v>697433.56909693405</v>
      </c>
      <c r="D212" s="1">
        <f t="shared" si="49"/>
        <v>1.0275039350460988</v>
      </c>
      <c r="E212" s="1">
        <f t="shared" si="50"/>
        <v>3.2035210499862236E-2</v>
      </c>
      <c r="F212" s="1">
        <f t="shared" si="51"/>
        <v>0.97275961232907227</v>
      </c>
      <c r="G212" s="1">
        <f t="shared" si="52"/>
        <v>11.484203438523044</v>
      </c>
      <c r="H212" s="1">
        <f t="shared" si="53"/>
        <v>12</v>
      </c>
    </row>
    <row r="213" spans="2:8">
      <c r="B213" s="1">
        <v>111.5</v>
      </c>
      <c r="C213" s="1">
        <f t="shared" si="48"/>
        <v>700575.16175052384</v>
      </c>
      <c r="D213" s="1">
        <f t="shared" si="49"/>
        <v>1.0294949412779653</v>
      </c>
      <c r="E213" s="1">
        <f t="shared" si="50"/>
        <v>3.4508983971469884E-2</v>
      </c>
      <c r="F213" s="1">
        <f t="shared" si="51"/>
        <v>0.97080483595738831</v>
      </c>
      <c r="G213" s="1">
        <f t="shared" si="52"/>
        <v>11.459920033812514</v>
      </c>
      <c r="H213" s="1">
        <f t="shared" si="53"/>
        <v>12</v>
      </c>
    </row>
    <row r="214" spans="2:8">
      <c r="B214" s="1">
        <v>112</v>
      </c>
      <c r="C214" s="1">
        <f t="shared" si="48"/>
        <v>703716.75440411363</v>
      </c>
      <c r="D214" s="1">
        <f t="shared" si="49"/>
        <v>1.0314593418130567</v>
      </c>
      <c r="E214" s="1">
        <f t="shared" si="50"/>
        <v>3.6972381389702803E-2</v>
      </c>
      <c r="F214" s="1">
        <f t="shared" si="51"/>
        <v>0.96887793397104294</v>
      </c>
      <c r="G214" s="1">
        <f t="shared" si="52"/>
        <v>11.435982901437805</v>
      </c>
      <c r="H214" s="1">
        <f t="shared" si="53"/>
        <v>12</v>
      </c>
    </row>
    <row r="215" spans="2:8">
      <c r="B215" s="1">
        <v>112.5</v>
      </c>
      <c r="C215" s="1">
        <f t="shared" si="48"/>
        <v>706858.34705770342</v>
      </c>
      <c r="D215" s="1">
        <f t="shared" si="49"/>
        <v>1.0333976085888776</v>
      </c>
      <c r="E215" s="1">
        <f t="shared" si="50"/>
        <v>3.9425541101939361E-2</v>
      </c>
      <c r="F215" s="1">
        <f t="shared" si="51"/>
        <v>0.96697826802880593</v>
      </c>
      <c r="G215" s="1">
        <f t="shared" si="52"/>
        <v>11.412384111541233</v>
      </c>
      <c r="H215" s="1">
        <f t="shared" si="53"/>
        <v>12</v>
      </c>
    </row>
    <row r="216" spans="2:8">
      <c r="B216" s="1">
        <v>113</v>
      </c>
      <c r="C216" s="1">
        <f t="shared" si="48"/>
        <v>709999.93971129321</v>
      </c>
      <c r="D216" s="1">
        <f t="shared" si="49"/>
        <v>1.0353102031249888</v>
      </c>
      <c r="E216" s="1">
        <f t="shared" si="50"/>
        <v>4.1868599006931601E-2</v>
      </c>
      <c r="F216" s="1">
        <f t="shared" si="51"/>
        <v>0.9651052179941495</v>
      </c>
      <c r="G216" s="1">
        <f t="shared" si="52"/>
        <v>11.389115960414841</v>
      </c>
      <c r="H216" s="1">
        <f t="shared" si="53"/>
        <v>12</v>
      </c>
    </row>
    <row r="217" spans="2:8">
      <c r="B217" s="1">
        <v>113.5</v>
      </c>
      <c r="C217" s="1">
        <f t="shared" si="48"/>
        <v>713141.53236488299</v>
      </c>
      <c r="D217" s="1">
        <f t="shared" si="49"/>
        <v>1.037197576797763</v>
      </c>
      <c r="E217" s="1">
        <f t="shared" si="50"/>
        <v>4.4301688608740127E-2</v>
      </c>
      <c r="F217" s="1">
        <f t="shared" si="51"/>
        <v>0.96325818130941154</v>
      </c>
      <c r="G217" s="1">
        <f t="shared" si="52"/>
        <v>11.366170962725899</v>
      </c>
      <c r="H217" s="1">
        <f t="shared" si="53"/>
        <v>12</v>
      </c>
    </row>
    <row r="218" spans="2:8">
      <c r="B218" s="1">
        <v>114</v>
      </c>
      <c r="C218" s="1">
        <f t="shared" si="48"/>
        <v>716283.12501847278</v>
      </c>
      <c r="D218" s="1">
        <f t="shared" si="49"/>
        <v>1.0390601711067238</v>
      </c>
      <c r="E218" s="1">
        <f t="shared" si="50"/>
        <v>4.6724941069248883E-2</v>
      </c>
      <c r="F218" s="1">
        <f t="shared" si="51"/>
        <v>0.96143657239505842</v>
      </c>
      <c r="G218" s="1">
        <f t="shared" si="52"/>
        <v>11.343541844054158</v>
      </c>
      <c r="H218" s="1">
        <f t="shared" si="53"/>
        <v>12</v>
      </c>
    </row>
    <row r="219" spans="2:8">
      <c r="B219" s="1">
        <v>114.5</v>
      </c>
      <c r="C219" s="1">
        <f t="shared" si="48"/>
        <v>719424.71767206257</v>
      </c>
      <c r="D219" s="1">
        <f t="shared" si="49"/>
        <v>1.0408984179327612</v>
      </c>
      <c r="E219" s="1">
        <f t="shared" si="50"/>
        <v>4.913848525930458E-2</v>
      </c>
      <c r="F219" s="1">
        <f t="shared" si="51"/>
        <v>0.95963982207290111</v>
      </c>
      <c r="G219" s="1">
        <f t="shared" si="52"/>
        <v>11.321221533726725</v>
      </c>
      <c r="H219" s="1">
        <f t="shared" si="53"/>
        <v>12</v>
      </c>
    </row>
    <row r="220" spans="2:8">
      <c r="B220" s="1">
        <v>115</v>
      </c>
      <c r="C220" s="1">
        <f t="shared" si="48"/>
        <v>722566.31032565248</v>
      </c>
      <c r="D220" s="1">
        <f t="shared" si="49"/>
        <v>1.0427127397885054</v>
      </c>
      <c r="E220" s="1">
        <f t="shared" si="50"/>
        <v>5.1542447808521991E-2</v>
      </c>
      <c r="F220" s="1">
        <f t="shared" si="51"/>
        <v>0.95786737701218383</v>
      </c>
      <c r="G220" s="1">
        <f t="shared" si="52"/>
        <v>11.299203157937015</v>
      </c>
      <c r="H220" s="1">
        <f t="shared" si="53"/>
        <v>12</v>
      </c>
    </row>
    <row r="221" spans="2:8">
      <c r="B221" s="1">
        <v>115.5</v>
      </c>
      <c r="C221" s="1">
        <f t="shared" si="48"/>
        <v>725707.90297924227</v>
      </c>
      <c r="D221" s="1">
        <f t="shared" si="49"/>
        <v>1.0445035500611295</v>
      </c>
      <c r="E221" s="1">
        <f t="shared" si="50"/>
        <v>5.3936953153794868E-2</v>
      </c>
      <c r="F221" s="1">
        <f t="shared" si="51"/>
        <v>0.95611869919751458</v>
      </c>
      <c r="G221" s="1">
        <f t="shared" si="52"/>
        <v>11.27748003313509</v>
      </c>
      <c r="H221" s="1">
        <f t="shared" si="53"/>
        <v>12</v>
      </c>
    </row>
    <row r="222" spans="2:8">
      <c r="B222" s="1">
        <v>116</v>
      </c>
      <c r="C222" s="1">
        <f t="shared" ref="C222" si="54">2*PI()*B222*1000</f>
        <v>728849.49563283205</v>
      </c>
      <c r="D222" s="1">
        <f t="shared" ref="D222" si="55">1+$E$15/$E$14*(1-$C$20^2/C222^2)</f>
        <v>1.0462712532478435</v>
      </c>
      <c r="E222" s="1">
        <f t="shared" ref="E222" si="56">$C$21*(C222/$C$20-$C$20/C222)</f>
        <v>5.632212358655371E-2</v>
      </c>
      <c r="F222" s="1">
        <f t="shared" ref="F222" si="57">(D222^2+E222^2)^0.5/(D222^2+E222^2)</f>
        <v>0.9543932654176579</v>
      </c>
      <c r="G222" s="1">
        <f t="shared" si="52"/>
        <v>11.256045659677126</v>
      </c>
      <c r="H222" s="1">
        <f t="shared" si="53"/>
        <v>12</v>
      </c>
    </row>
    <row r="223" spans="2:8">
      <c r="B223" s="1">
        <v>116.5</v>
      </c>
      <c r="C223" s="1">
        <f t="shared" ref="C223:C254" si="58">2*PI()*B223*1000</f>
        <v>731991.08828642184</v>
      </c>
      <c r="D223" s="1">
        <f t="shared" ref="D223:D254" si="59">1+$E$15/$E$14*(1-$C$20^2/C223^2)</f>
        <v>1.0480162451843271</v>
      </c>
      <c r="E223" s="1">
        <f t="shared" ref="E223:E254" si="60">$C$21*(C223/$C$20-$C$20/C223)</f>
        <v>5.8698079298805002E-2</v>
      </c>
      <c r="F223" s="1">
        <f t="shared" ref="F223:F254" si="61">(D223^2+E223^2)^0.5/(D223^2+E223^2)</f>
        <v>0.95269056677426422</v>
      </c>
      <c r="G223" s="1">
        <f t="shared" ref="G223" si="62">F223*$C$23/$C$13-$C$3</f>
        <v>11.234893715722542</v>
      </c>
      <c r="H223" s="1">
        <f t="shared" ref="H223" si="63">$C$2</f>
        <v>12</v>
      </c>
    </row>
    <row r="224" spans="2:8">
      <c r="B224" s="1">
        <v>117</v>
      </c>
      <c r="C224" s="1">
        <f t="shared" si="58"/>
        <v>735132.68094001163</v>
      </c>
      <c r="D224" s="1">
        <f t="shared" si="59"/>
        <v>1.0497389132663439</v>
      </c>
      <c r="E224" s="1">
        <f t="shared" si="60"/>
        <v>6.1064938427991204E-2</v>
      </c>
      <c r="F224" s="1">
        <f t="shared" si="61"/>
        <v>0.95101010820965015</v>
      </c>
      <c r="G224" s="1">
        <f t="shared" ref="G224:G255" si="64">F224*$C$23/$C$13-$C$3</f>
        <v>11.214018051367827</v>
      </c>
      <c r="H224" s="1">
        <f t="shared" ref="H224:H255" si="65">$C$2</f>
        <v>12</v>
      </c>
    </row>
    <row r="225" spans="2:8">
      <c r="B225" s="1">
        <v>117.5</v>
      </c>
      <c r="C225" s="1">
        <f t="shared" si="58"/>
        <v>738274.27359360142</v>
      </c>
      <c r="D225" s="1">
        <f t="shared" si="59"/>
        <v>1.0514396366647702</v>
      </c>
      <c r="E225" s="1">
        <f t="shared" si="60"/>
        <v>6.3422817100704659E-2</v>
      </c>
      <c r="F225" s="1">
        <f t="shared" si="61"/>
        <v>0.94935140805278506</v>
      </c>
      <c r="G225" s="1">
        <f t="shared" si="64"/>
        <v>11.193412683006494</v>
      </c>
      <c r="H225" s="1">
        <f t="shared" si="65"/>
        <v>12</v>
      </c>
    </row>
    <row r="226" spans="2:8">
      <c r="B226" s="1">
        <v>118</v>
      </c>
      <c r="C226" s="1">
        <f t="shared" si="58"/>
        <v>741415.86624719121</v>
      </c>
      <c r="D226" s="1">
        <f t="shared" si="59"/>
        <v>1.0531187865342562</v>
      </c>
      <c r="E226" s="1">
        <f t="shared" si="60"/>
        <v>6.5771829475290353E-2</v>
      </c>
      <c r="F226" s="1">
        <f t="shared" si="61"/>
        <v>0.94771399758269781</v>
      </c>
      <c r="G226" s="1">
        <f t="shared" si="64"/>
        <v>11.173071787905466</v>
      </c>
      <c r="H226" s="1">
        <f t="shared" si="65"/>
        <v>12</v>
      </c>
    </row>
    <row r="227" spans="2:8">
      <c r="B227" s="1">
        <v>118.5</v>
      </c>
      <c r="C227" s="1">
        <f t="shared" si="58"/>
        <v>744557.458900781</v>
      </c>
      <c r="D227" s="1">
        <f t="shared" si="59"/>
        <v>1.0547767262157406</v>
      </c>
      <c r="E227" s="1">
        <f t="shared" si="60"/>
        <v>6.811208778337012E-2</v>
      </c>
      <c r="F227" s="1">
        <f t="shared" si="61"/>
        <v>0.94609742060852708</v>
      </c>
      <c r="G227" s="1">
        <f t="shared" si="64"/>
        <v>11.152989698988206</v>
      </c>
      <c r="H227" s="1">
        <f t="shared" si="65"/>
        <v>12</v>
      </c>
    </row>
    <row r="228" spans="2:8">
      <c r="B228" s="1">
        <v>119</v>
      </c>
      <c r="C228" s="1">
        <f t="shared" si="58"/>
        <v>747699.05155437067</v>
      </c>
      <c r="D228" s="1">
        <f t="shared" si="59"/>
        <v>1.056413811433019</v>
      </c>
      <c r="E228" s="1">
        <f t="shared" si="60"/>
        <v>7.0443702370320077E-2</v>
      </c>
      <c r="F228" s="1">
        <f t="shared" si="61"/>
        <v>0.94450123306550804</v>
      </c>
      <c r="G228" s="1">
        <f t="shared" si="64"/>
        <v>11.133160899815824</v>
      </c>
      <c r="H228" s="1">
        <f t="shared" si="65"/>
        <v>12</v>
      </c>
    </row>
    <row r="229" spans="2:8">
      <c r="B229" s="1">
        <v>119.5</v>
      </c>
      <c r="C229" s="1">
        <f t="shared" si="58"/>
        <v>750840.64420796046</v>
      </c>
      <c r="D229" s="1">
        <f t="shared" si="59"/>
        <v>1.0580303904835686</v>
      </c>
      <c r="E229" s="1">
        <f t="shared" si="60"/>
        <v>7.2766781734731917E-2</v>
      </c>
      <c r="F229" s="1">
        <f t="shared" si="61"/>
        <v>0.94292500262619583</v>
      </c>
      <c r="G229" s="1">
        <f t="shared" si="64"/>
        <v>11.113580019757455</v>
      </c>
      <c r="H229" s="1">
        <f t="shared" si="65"/>
        <v>12</v>
      </c>
    </row>
    <row r="230" spans="2:8">
      <c r="B230" s="1">
        <v>120</v>
      </c>
      <c r="C230" s="1">
        <f t="shared" si="58"/>
        <v>753982.23686155025</v>
      </c>
      <c r="D230" s="1">
        <f t="shared" si="59"/>
        <v>1.0596268044238182</v>
      </c>
      <c r="E230" s="1">
        <f t="shared" si="60"/>
        <v>7.5081432566887263E-2</v>
      </c>
      <c r="F230" s="1">
        <f t="shared" si="61"/>
        <v>0.94136830832627749</v>
      </c>
      <c r="G230" s="1">
        <f t="shared" si="64"/>
        <v>11.094241829341877</v>
      </c>
      <c r="H230" s="1">
        <f t="shared" si="65"/>
        <v>12</v>
      </c>
    </row>
    <row r="231" spans="2:8">
      <c r="B231" s="1">
        <v>120.5</v>
      </c>
      <c r="C231" s="1">
        <f t="shared" si="58"/>
        <v>757123.82951514015</v>
      </c>
      <c r="D231" s="1">
        <f t="shared" si="59"/>
        <v>1.0612033872490476</v>
      </c>
      <c r="E231" s="1">
        <f t="shared" si="60"/>
        <v>7.7387759786274948E-2</v>
      </c>
      <c r="F231" s="1">
        <f t="shared" si="61"/>
        <v>0.93983074020434731</v>
      </c>
      <c r="G231" s="1">
        <f t="shared" si="64"/>
        <v>11.075141235782585</v>
      </c>
      <c r="H231" s="1">
        <f t="shared" si="65"/>
        <v>12</v>
      </c>
    </row>
    <row r="232" spans="2:8">
      <c r="B232" s="1">
        <v>121</v>
      </c>
      <c r="C232" s="1">
        <f t="shared" si="58"/>
        <v>760265.42216872994</v>
      </c>
      <c r="D232" s="1">
        <f t="shared" si="59"/>
        <v>1.0627604660680954</v>
      </c>
      <c r="E232" s="1">
        <f t="shared" si="60"/>
        <v>7.9685866578176959E-2</v>
      </c>
      <c r="F232" s="1">
        <f t="shared" si="61"/>
        <v>0.93831189895504918</v>
      </c>
      <c r="G232" s="1">
        <f t="shared" si="64"/>
        <v>11.056273278668911</v>
      </c>
      <c r="H232" s="1">
        <f t="shared" si="65"/>
        <v>12</v>
      </c>
    </row>
    <row r="233" spans="2:8">
      <c r="B233" s="1">
        <v>121.5</v>
      </c>
      <c r="C233" s="1">
        <f t="shared" si="58"/>
        <v>763407.01482231973</v>
      </c>
      <c r="D233" s="1">
        <f t="shared" si="59"/>
        <v>1.0642983612730432</v>
      </c>
      <c r="E233" s="1">
        <f t="shared" si="60"/>
        <v>8.197585442935254E-2</v>
      </c>
      <c r="F233" s="1">
        <f t="shared" si="61"/>
        <v>0.93681139559502424</v>
      </c>
      <c r="G233" s="1">
        <f t="shared" si="64"/>
        <v>11.03763312581623</v>
      </c>
      <c r="H233" s="1">
        <f t="shared" si="65"/>
        <v>12</v>
      </c>
    </row>
    <row r="234" spans="2:8">
      <c r="B234" s="1">
        <v>122</v>
      </c>
      <c r="C234" s="1">
        <f t="shared" si="58"/>
        <v>766548.60747590952</v>
      </c>
      <c r="D234" s="1">
        <f t="shared" si="59"/>
        <v>1.0658173867040435</v>
      </c>
      <c r="E234" s="1">
        <f t="shared" si="60"/>
        <v>8.4257823162843429E-2</v>
      </c>
      <c r="F234" s="1">
        <f t="shared" si="61"/>
        <v>0.93532885114112274</v>
      </c>
      <c r="G234" s="1">
        <f t="shared" si="64"/>
        <v>11.019216069268513</v>
      </c>
      <c r="H234" s="1">
        <f t="shared" si="65"/>
        <v>12</v>
      </c>
    </row>
    <row r="235" spans="2:8">
      <c r="B235" s="1">
        <v>122.5</v>
      </c>
      <c r="C235" s="1">
        <f t="shared" si="58"/>
        <v>769690.20012949931</v>
      </c>
      <c r="D235" s="1">
        <f t="shared" si="59"/>
        <v>1.0673178498094449</v>
      </c>
      <c r="E235" s="1">
        <f t="shared" si="60"/>
        <v>8.6531870971927258E-2</v>
      </c>
      <c r="F235" s="1">
        <f t="shared" si="61"/>
        <v>0.93386389630036681</v>
      </c>
      <c r="G235" s="1">
        <f t="shared" si="64"/>
        <v>11.001017521446858</v>
      </c>
      <c r="H235" s="1">
        <f t="shared" si="65"/>
        <v>12</v>
      </c>
    </row>
    <row r="236" spans="2:8">
      <c r="B236" s="1">
        <v>123</v>
      </c>
      <c r="C236" s="1">
        <f t="shared" si="58"/>
        <v>772831.7927830891</v>
      </c>
      <c r="D236" s="1">
        <f t="shared" si="59"/>
        <v>1.0688000518013738</v>
      </c>
      <c r="E236" s="1">
        <f t="shared" si="60"/>
        <v>8.8798094453243243E-2</v>
      </c>
      <c r="F236" s="1">
        <f t="shared" si="61"/>
        <v>0.93241617117117348</v>
      </c>
      <c r="G236" s="1">
        <f t="shared" si="64"/>
        <v>10.983033011437909</v>
      </c>
      <c r="H236" s="1">
        <f t="shared" si="65"/>
        <v>12</v>
      </c>
    </row>
    <row r="237" spans="2:8">
      <c r="B237" s="1">
        <v>123.5</v>
      </c>
      <c r="C237" s="1">
        <f t="shared" si="58"/>
        <v>775973.38543667889</v>
      </c>
      <c r="D237" s="1">
        <f t="shared" si="59"/>
        <v>1.0702642878069126</v>
      </c>
      <c r="E237" s="1">
        <f t="shared" si="60"/>
        <v>9.1056588639112465E-2</v>
      </c>
      <c r="F237" s="1">
        <f t="shared" si="61"/>
        <v>0.93098532495537423</v>
      </c>
      <c r="G237" s="1">
        <f t="shared" si="64"/>
        <v>10.965258181416379</v>
      </c>
      <c r="H237" s="1">
        <f t="shared" si="65"/>
        <v>12</v>
      </c>
    </row>
    <row r="238" spans="2:8">
      <c r="B238" s="1">
        <v>124</v>
      </c>
      <c r="C238" s="1">
        <f t="shared" si="58"/>
        <v>779114.97809026868</v>
      </c>
      <c r="D238" s="1">
        <f t="shared" si="59"/>
        <v>1.0717108470150223</v>
      </c>
      <c r="E238" s="1">
        <f t="shared" si="60"/>
        <v>9.3307447029076562E-2</v>
      </c>
      <c r="F238" s="1">
        <f t="shared" si="61"/>
        <v>0.92957101568058198</v>
      </c>
      <c r="G238" s="1">
        <f t="shared" si="64"/>
        <v>10.947688783196135</v>
      </c>
      <c r="H238" s="1">
        <f t="shared" si="65"/>
        <v>12</v>
      </c>
    </row>
    <row r="239" spans="2:8">
      <c r="B239" s="1">
        <v>124.5</v>
      </c>
      <c r="C239" s="1">
        <f t="shared" si="58"/>
        <v>782256.57074385846</v>
      </c>
      <c r="D239" s="1">
        <f t="shared" si="59"/>
        <v>1.0731400128193405</v>
      </c>
      <c r="E239" s="1">
        <f t="shared" si="60"/>
        <v>9.5550761620676633E-2</v>
      </c>
      <c r="F239" s="1">
        <f t="shared" si="61"/>
        <v>0.92817290993248358</v>
      </c>
      <c r="G239" s="1">
        <f t="shared" si="64"/>
        <v>10.930320674904573</v>
      </c>
      <c r="H239" s="1">
        <f t="shared" si="65"/>
        <v>12</v>
      </c>
    </row>
    <row r="240" spans="2:8">
      <c r="B240" s="1">
        <v>125</v>
      </c>
      <c r="C240" s="1">
        <f t="shared" si="58"/>
        <v>785398.16339744825</v>
      </c>
      <c r="D240" s="1">
        <f t="shared" si="59"/>
        <v>1.0745520629569909</v>
      </c>
      <c r="E240" s="1">
        <f t="shared" si="60"/>
        <v>9.7786622939492931E-2</v>
      </c>
      <c r="F240" s="1">
        <f t="shared" si="61"/>
        <v>0.92679068259665232</v>
      </c>
      <c r="G240" s="1">
        <f t="shared" si="64"/>
        <v>10.913149817775256</v>
      </c>
      <c r="H240" s="1">
        <f t="shared" si="65"/>
        <v>12</v>
      </c>
    </row>
    <row r="241" spans="2:8">
      <c r="B241" s="1">
        <v>125.5</v>
      </c>
      <c r="C241" s="1">
        <f t="shared" si="58"/>
        <v>788539.75605103816</v>
      </c>
      <c r="D241" s="1">
        <f t="shared" si="59"/>
        <v>1.0759472696435284</v>
      </c>
      <c r="E241" s="1">
        <f t="shared" si="60"/>
        <v>0.10001512006846729</v>
      </c>
      <c r="F241" s="1">
        <f t="shared" si="61"/>
        <v>0.92542401660949236</v>
      </c>
      <c r="G241" s="1">
        <f t="shared" si="64"/>
        <v>10.896172273053997</v>
      </c>
      <c r="H241" s="1">
        <f t="shared" si="65"/>
        <v>12</v>
      </c>
    </row>
    <row r="242" spans="2:8">
      <c r="B242" s="1">
        <v>126</v>
      </c>
      <c r="C242" s="1">
        <f t="shared" si="58"/>
        <v>791681.34870462795</v>
      </c>
      <c r="D242" s="1">
        <f t="shared" si="59"/>
        <v>1.0773258997041435</v>
      </c>
      <c r="E242" s="1">
        <f t="shared" si="60"/>
        <v>0.10223634067652615</v>
      </c>
      <c r="F242" s="1">
        <f t="shared" si="61"/>
        <v>0.92407260271794622</v>
      </c>
      <c r="G242" s="1">
        <f t="shared" si="64"/>
        <v>10.879384199013804</v>
      </c>
      <c r="H242" s="1">
        <f t="shared" si="65"/>
        <v>12</v>
      </c>
    </row>
    <row r="243" spans="2:8">
      <c r="B243" s="1">
        <v>126.5</v>
      </c>
      <c r="C243" s="1">
        <f t="shared" si="58"/>
        <v>794822.94135821774</v>
      </c>
      <c r="D243" s="1">
        <f t="shared" si="59"/>
        <v>1.078688214701244</v>
      </c>
      <c r="E243" s="1">
        <f t="shared" si="60"/>
        <v>0.10445037104652635</v>
      </c>
      <c r="F243" s="1">
        <f t="shared" si="61"/>
        <v>0.92273613924761544</v>
      </c>
      <c r="G243" s="1">
        <f t="shared" si="64"/>
        <v>10.862781848074333</v>
      </c>
      <c r="H243" s="1">
        <f t="shared" si="65"/>
        <v>12</v>
      </c>
    </row>
    <row r="244" spans="2:8">
      <c r="B244" s="1">
        <v>127</v>
      </c>
      <c r="C244" s="1">
        <f t="shared" si="58"/>
        <v>797964.53401180753</v>
      </c>
      <c r="D244" s="1">
        <f t="shared" si="59"/>
        <v>1.080034471058527</v>
      </c>
      <c r="E244" s="1">
        <f t="shared" si="60"/>
        <v>0.10665729610253942</v>
      </c>
      <c r="F244" s="1">
        <f t="shared" si="61"/>
        <v>0.92141433187895505</v>
      </c>
      <c r="G244" s="1">
        <f t="shared" si="64"/>
        <v>10.84636156402164</v>
      </c>
      <c r="H244" s="1">
        <f t="shared" si="65"/>
        <v>12</v>
      </c>
    </row>
    <row r="245" spans="2:8">
      <c r="B245" s="1">
        <v>127.5</v>
      </c>
      <c r="C245" s="1">
        <f t="shared" si="58"/>
        <v>801106.1266653972</v>
      </c>
      <c r="D245" s="1">
        <f t="shared" si="59"/>
        <v>1.0813649201816522</v>
      </c>
      <c r="E245" s="1">
        <f t="shared" si="60"/>
        <v>0.10885719943649462</v>
      </c>
      <c r="F245" s="1">
        <f t="shared" si="61"/>
        <v>0.9201068934312201</v>
      </c>
      <c r="G245" s="1">
        <f t="shared" si="64"/>
        <v>10.830119779324239</v>
      </c>
      <c r="H245" s="1">
        <f t="shared" si="65"/>
        <v>12</v>
      </c>
    </row>
    <row r="246" spans="2:8">
      <c r="B246" s="1">
        <v>128</v>
      </c>
      <c r="C246" s="1">
        <f t="shared" si="58"/>
        <v>804247.71931898699</v>
      </c>
      <c r="D246" s="1">
        <f t="shared" si="59"/>
        <v>1.0826798085756215</v>
      </c>
      <c r="E246" s="1">
        <f t="shared" si="60"/>
        <v>0.11105016333419736</v>
      </c>
      <c r="F246" s="1">
        <f t="shared" si="61"/>
        <v>0.91881354365385992</v>
      </c>
      <c r="G246" s="1">
        <f t="shared" si="64"/>
        <v>10.814053012541674</v>
      </c>
      <c r="H246" s="1">
        <f t="shared" si="65"/>
        <v>12</v>
      </c>
    </row>
    <row r="247" spans="2:8">
      <c r="B247" s="1">
        <v>128.5</v>
      </c>
      <c r="C247" s="1">
        <f t="shared" si="58"/>
        <v>807389.31197257678</v>
      </c>
      <c r="D247" s="1">
        <f t="shared" si="59"/>
        <v>1.0839793779589688</v>
      </c>
      <c r="E247" s="1">
        <f t="shared" si="60"/>
        <v>0.11323626880074004</v>
      </c>
      <c r="F247" s="1">
        <f t="shared" si="61"/>
        <v>0.91753400902506432</v>
      </c>
      <c r="G247" s="1">
        <f t="shared" si="64"/>
        <v>10.798157865821942</v>
      </c>
      <c r="H247" s="1">
        <f t="shared" si="65"/>
        <v>12</v>
      </c>
    </row>
    <row r="248" spans="2:8">
      <c r="B248" s="1">
        <v>129</v>
      </c>
      <c r="C248" s="1">
        <f t="shared" si="58"/>
        <v>810530.90462616656</v>
      </c>
      <c r="D248" s="1">
        <f t="shared" si="59"/>
        <v>1.0852638653748563</v>
      </c>
      <c r="E248" s="1">
        <f t="shared" si="60"/>
        <v>0.11541559558532223</v>
      </c>
      <c r="F248" s="1">
        <f t="shared" si="61"/>
        <v>0.91626802255718243</v>
      </c>
      <c r="G248" s="1">
        <f t="shared" si="64"/>
        <v>10.782431022484282</v>
      </c>
      <c r="H248" s="1">
        <f t="shared" si="65"/>
        <v>12</v>
      </c>
    </row>
    <row r="249" spans="2:8">
      <c r="B249" s="1">
        <v>129.5</v>
      </c>
      <c r="C249" s="1">
        <f t="shared" si="58"/>
        <v>813672.49727975635</v>
      </c>
      <c r="D249" s="1">
        <f t="shared" si="59"/>
        <v>1.0865335032991745</v>
      </c>
      <c r="E249" s="1">
        <f t="shared" si="60"/>
        <v>0.11758822220549556</v>
      </c>
      <c r="F249" s="1">
        <f t="shared" si="61"/>
        <v>0.91501532360874382</v>
      </c>
      <c r="G249" s="1">
        <f t="shared" si="64"/>
        <v>10.766869244683997</v>
      </c>
      <c r="H249" s="1">
        <f t="shared" si="65"/>
        <v>12</v>
      </c>
    </row>
    <row r="250" spans="2:8">
      <c r="B250" s="1">
        <v>130</v>
      </c>
      <c r="C250" s="1">
        <f t="shared" si="58"/>
        <v>816814.08993334614</v>
      </c>
      <c r="D250" s="1">
        <f t="shared" si="59"/>
        <v>1.0877885197457386</v>
      </c>
      <c r="E250" s="1">
        <f t="shared" si="60"/>
        <v>0.11975422597084941</v>
      </c>
      <c r="F250" s="1">
        <f t="shared" si="61"/>
        <v>0.91377565770282809</v>
      </c>
      <c r="G250" s="1">
        <f t="shared" si="64"/>
        <v>10.751469371156128</v>
      </c>
      <c r="H250" s="1">
        <f t="shared" si="65"/>
        <v>12</v>
      </c>
    </row>
    <row r="251" spans="2:8">
      <c r="B251" s="1">
        <v>130.5</v>
      </c>
      <c r="C251" s="1">
        <f t="shared" si="58"/>
        <v>819955.68258693593</v>
      </c>
      <c r="D251" s="1">
        <f t="shared" si="59"/>
        <v>1.0890291383686665</v>
      </c>
      <c r="E251" s="1">
        <f t="shared" si="60"/>
        <v>0.12191368300615181</v>
      </c>
      <c r="F251" s="1">
        <f t="shared" si="61"/>
        <v>0.91254877635153797</v>
      </c>
      <c r="G251" s="1">
        <f t="shared" si="64"/>
        <v>10.736228315034953</v>
      </c>
      <c r="H251" s="1">
        <f t="shared" si="65"/>
        <v>12</v>
      </c>
    </row>
    <row r="252" spans="2:8">
      <c r="B252" s="1">
        <v>131</v>
      </c>
      <c r="C252" s="1">
        <f t="shared" si="58"/>
        <v>823097.27524052584</v>
      </c>
      <c r="D252" s="1">
        <f t="shared" si="59"/>
        <v>1.0902555785620291</v>
      </c>
      <c r="E252" s="1">
        <f t="shared" si="60"/>
        <v>0.12406666827396064</v>
      </c>
      <c r="F252" s="1">
        <f t="shared" si="61"/>
        <v>0.91133443688633653</v>
      </c>
      <c r="G252" s="1">
        <f t="shared" si="64"/>
        <v>10.721143061746336</v>
      </c>
      <c r="H252" s="1">
        <f t="shared" si="65"/>
        <v>12</v>
      </c>
    </row>
    <row r="253" spans="2:8">
      <c r="B253" s="1">
        <v>131.5</v>
      </c>
      <c r="C253" s="1">
        <f t="shared" si="58"/>
        <v>826238.86789411562</v>
      </c>
      <c r="D253" s="1">
        <f t="shared" si="59"/>
        <v>1.0914680555568526</v>
      </c>
      <c r="E253" s="1">
        <f t="shared" si="60"/>
        <v>0.12621325559671862</v>
      </c>
      <c r="F253" s="1">
        <f t="shared" si="61"/>
        <v>0.91013240229402903</v>
      </c>
      <c r="G253" s="1">
        <f t="shared" si="64"/>
        <v>10.706210666970192</v>
      </c>
      <c r="H253" s="1">
        <f t="shared" si="65"/>
        <v>12</v>
      </c>
    </row>
    <row r="254" spans="2:8">
      <c r="B254" s="1">
        <v>132</v>
      </c>
      <c r="C254" s="1">
        <f t="shared" si="58"/>
        <v>829380.46054770541</v>
      </c>
      <c r="D254" s="1">
        <f t="shared" si="59"/>
        <v>1.0926667805155523</v>
      </c>
      <c r="E254" s="1">
        <f t="shared" si="60"/>
        <v>0.12835351767834691</v>
      </c>
      <c r="F254" s="1">
        <f t="shared" si="61"/>
        <v>0.90894244105817401</v>
      </c>
      <c r="G254" s="1">
        <f t="shared" si="64"/>
        <v>10.691428254670408</v>
      </c>
      <c r="H254" s="1">
        <f t="shared" si="65"/>
        <v>12</v>
      </c>
    </row>
    <row r="255" spans="2:8">
      <c r="B255" s="1">
        <v>132.5</v>
      </c>
      <c r="C255" s="1">
        <f t="shared" ref="C255:C285" si="66">2*PI()*B255*1000</f>
        <v>832522.0532012952</v>
      </c>
      <c r="D255" s="1">
        <f t="shared" ref="D255:D285" si="67">1+$E$15/$E$14*(1-$C$20^2/C255^2)</f>
        <v>1.0938519606238795</v>
      </c>
      <c r="E255" s="1">
        <f t="shared" ref="E255:E290" si="68">$C$21*(C255/$C$20-$C$20/C255)</f>
        <v>0.13048752612534883</v>
      </c>
      <c r="F255" s="1">
        <f t="shared" ref="F255:F285" si="69">(D255^2+E255^2)^0.5/(D255^2+E255^2)</f>
        <v>0.90776432700571419</v>
      </c>
      <c r="G255" s="1">
        <f t="shared" si="64"/>
        <v>10.676793015189585</v>
      </c>
      <c r="H255" s="1">
        <f t="shared" si="65"/>
        <v>12</v>
      </c>
    </row>
    <row r="256" spans="2:8">
      <c r="B256" s="1">
        <v>133</v>
      </c>
      <c r="C256" s="1">
        <f t="shared" si="66"/>
        <v>835663.64585488499</v>
      </c>
      <c r="D256" s="1">
        <f t="shared" si="67"/>
        <v>1.0950237991804501</v>
      </c>
      <c r="E256" s="1">
        <f t="shared" si="68"/>
        <v>0.13261535146743825</v>
      </c>
      <c r="F256" s="1">
        <f t="shared" si="69"/>
        <v>0.90659783915863357</v>
      </c>
      <c r="G256" s="1">
        <f t="shared" ref="G256:G287" si="70">F256*$C$23/$C$13-$C$3</f>
        <v>10.662302203406254</v>
      </c>
      <c r="H256" s="1">
        <f t="shared" ref="H256:H290" si="71">$C$2</f>
        <v>12</v>
      </c>
    </row>
    <row r="257" spans="2:8">
      <c r="B257" s="1">
        <v>133.5</v>
      </c>
      <c r="C257" s="1">
        <f t="shared" si="66"/>
        <v>838805.23850847478</v>
      </c>
      <c r="D257" s="1">
        <f t="shared" si="67"/>
        <v>1.0961824956839334</v>
      </c>
      <c r="E257" s="1">
        <f t="shared" si="68"/>
        <v>0.13473706317770404</v>
      </c>
      <c r="F257" s="1">
        <f t="shared" si="69"/>
        <v>0.90544276159045134</v>
      </c>
      <c r="G257" s="1">
        <f t="shared" si="70"/>
        <v>10.64795313695214</v>
      </c>
      <c r="H257" s="1">
        <f t="shared" si="71"/>
        <v>12</v>
      </c>
    </row>
    <row r="258" spans="2:8">
      <c r="B258" s="1">
        <v>134</v>
      </c>
      <c r="C258" s="1">
        <f t="shared" si="66"/>
        <v>841946.83116206457</v>
      </c>
      <c r="D258" s="1">
        <f t="shared" si="67"/>
        <v>1.0973282459179652</v>
      </c>
      <c r="E258" s="1">
        <f t="shared" si="68"/>
        <v>0.1368527296923234</v>
      </c>
      <c r="F258" s="1">
        <f t="shared" si="69"/>
        <v>0.90429888328737273</v>
      </c>
      <c r="G258" s="1">
        <f t="shared" si="70"/>
        <v>10.633743194487302</v>
      </c>
      <c r="H258" s="1">
        <f t="shared" si="71"/>
        <v>12</v>
      </c>
    </row>
    <row r="259" spans="2:8">
      <c r="B259" s="1">
        <v>134.5</v>
      </c>
      <c r="C259" s="1">
        <f t="shared" si="66"/>
        <v>845088.42381565436</v>
      </c>
      <c r="D259" s="1">
        <f t="shared" si="67"/>
        <v>1.0984612420338571</v>
      </c>
      <c r="E259" s="1">
        <f t="shared" si="68"/>
        <v>0.13896241842983503</v>
      </c>
      <c r="F259" s="1">
        <f t="shared" si="69"/>
        <v>0.90316599801391995</v>
      </c>
      <c r="G259" s="1">
        <f t="shared" si="70"/>
        <v>10.619669814030917</v>
      </c>
      <c r="H259" s="1">
        <f t="shared" si="71"/>
        <v>12</v>
      </c>
    </row>
    <row r="260" spans="2:8">
      <c r="B260" s="1">
        <v>135</v>
      </c>
      <c r="C260" s="1">
        <f t="shared" si="66"/>
        <v>848230.01646924415</v>
      </c>
      <c r="D260" s="1">
        <f t="shared" si="67"/>
        <v>1.0995816726311651</v>
      </c>
      <c r="E260" s="1">
        <f t="shared" si="68"/>
        <v>0.14106619580998461</v>
      </c>
      <c r="F260" s="1">
        <f t="shared" si="69"/>
        <v>0.90204390418288261</v>
      </c>
      <c r="G260" s="1">
        <f t="shared" si="70"/>
        <v>10.605730491345735</v>
      </c>
      <c r="H260" s="1">
        <f t="shared" si="71"/>
        <v>12</v>
      </c>
    </row>
    <row r="261" spans="2:8">
      <c r="B261" s="1">
        <v>135.5</v>
      </c>
      <c r="C261" s="1">
        <f t="shared" si="66"/>
        <v>851371.60912283394</v>
      </c>
      <c r="D261" s="1">
        <f t="shared" si="67"/>
        <v>1.1006897228361805</v>
      </c>
      <c r="E261" s="1">
        <f t="shared" si="68"/>
        <v>0.14316412727215258</v>
      </c>
      <c r="F261" s="1">
        <f t="shared" si="69"/>
        <v>0.90093240472942593</v>
      </c>
      <c r="G261" s="1">
        <f t="shared" si="70"/>
        <v>10.591922778374165</v>
      </c>
      <c r="H261" s="1">
        <f t="shared" si="71"/>
        <v>12</v>
      </c>
    </row>
    <row r="262" spans="2:8">
      <c r="B262" s="1">
        <v>136</v>
      </c>
      <c r="C262" s="1">
        <f t="shared" si="66"/>
        <v>854513.20177642384</v>
      </c>
      <c r="D262" s="1">
        <f t="shared" si="67"/>
        <v>1.1017855743784053</v>
      </c>
      <c r="E262" s="1">
        <f t="shared" si="68"/>
        <v>0.14525627729337554</v>
      </c>
      <c r="F262" s="1">
        <f t="shared" si="69"/>
        <v>0.89983130698920211</v>
      </c>
      <c r="G262" s="1">
        <f t="shared" si="70"/>
        <v>10.578244281724098</v>
      </c>
      <c r="H262" s="1">
        <f t="shared" si="71"/>
        <v>12</v>
      </c>
    </row>
    <row r="263" spans="2:8">
      <c r="B263" s="1">
        <v>136.5</v>
      </c>
      <c r="C263" s="1">
        <f t="shared" si="66"/>
        <v>857654.79443001351</v>
      </c>
      <c r="D263" s="1">
        <f t="shared" si="67"/>
        <v>1.102869405665069</v>
      </c>
      <c r="E263" s="1">
        <f t="shared" si="68"/>
        <v>0.14734270940597138</v>
      </c>
      <c r="F263" s="1">
        <f t="shared" si="69"/>
        <v>0.89874042258032549</v>
      </c>
      <c r="G263" s="1">
        <f t="shared" si="70"/>
        <v>10.564692661202749</v>
      </c>
      <c r="H263" s="1">
        <f t="shared" si="71"/>
        <v>12</v>
      </c>
    </row>
    <row r="264" spans="2:8">
      <c r="B264" s="1">
        <v>137</v>
      </c>
      <c r="C264" s="1">
        <f t="shared" si="66"/>
        <v>860796.3870836033</v>
      </c>
      <c r="D264" s="1">
        <f t="shared" si="67"/>
        <v>1.1039413918537473</v>
      </c>
      <c r="E264" s="1">
        <f t="shared" si="68"/>
        <v>0.14942348621477922</v>
      </c>
      <c r="F264" s="1">
        <f t="shared" si="69"/>
        <v>0.89765956728906238</v>
      </c>
      <c r="G264" s="1">
        <f t="shared" si="70"/>
        <v>10.551265628396612</v>
      </c>
      <c r="H264" s="1">
        <f t="shared" si="71"/>
        <v>12</v>
      </c>
    </row>
    <row r="265" spans="2:8">
      <c r="B265" s="1">
        <v>137.5</v>
      </c>
      <c r="C265" s="1">
        <f t="shared" si="66"/>
        <v>863937.97973719309</v>
      </c>
      <c r="D265" s="1">
        <f t="shared" si="67"/>
        <v>1.1050017049231329</v>
      </c>
      <c r="E265" s="1">
        <f t="shared" si="68"/>
        <v>0.15149866941402221</v>
      </c>
      <c r="F265" s="1">
        <f t="shared" si="69"/>
        <v>0.89658856095910999</v>
      </c>
      <c r="G265" s="1">
        <f t="shared" si="70"/>
        <v>10.537960945296025</v>
      </c>
      <c r="H265" s="1">
        <f t="shared" si="71"/>
        <v>12</v>
      </c>
    </row>
    <row r="266" spans="2:8">
      <c r="B266" s="1">
        <v>138</v>
      </c>
      <c r="C266" s="1">
        <f t="shared" si="66"/>
        <v>867079.57239078288</v>
      </c>
      <c r="D266" s="1">
        <f t="shared" si="67"/>
        <v>1.1060505137420176</v>
      </c>
      <c r="E266" s="1">
        <f t="shared" si="68"/>
        <v>0.15356831980380425</v>
      </c>
      <c r="F266" s="1">
        <f t="shared" si="69"/>
        <v>0.89552722738432822</v>
      </c>
      <c r="G266" s="1">
        <f t="shared" si="70"/>
        <v>10.524776422962606</v>
      </c>
      <c r="H266" s="1">
        <f t="shared" si="71"/>
        <v>12</v>
      </c>
    </row>
    <row r="267" spans="2:8">
      <c r="B267" s="1">
        <v>138.5</v>
      </c>
      <c r="C267" s="1">
        <f t="shared" si="66"/>
        <v>870221.16504437267</v>
      </c>
      <c r="D267" s="1">
        <f t="shared" si="67"/>
        <v>1.1070879841365315</v>
      </c>
      <c r="E267" s="1">
        <f t="shared" si="68"/>
        <v>0.15563249730624948</v>
      </c>
      <c r="F267" s="1">
        <f t="shared" si="69"/>
        <v>0.89447539420480582</v>
      </c>
      <c r="G267" s="1">
        <f t="shared" si="70"/>
        <v>10.511709920238152</v>
      </c>
      <c r="H267" s="1">
        <f t="shared" si="71"/>
        <v>12</v>
      </c>
    </row>
    <row r="268" spans="2:8">
      <c r="B268" s="1">
        <v>139</v>
      </c>
      <c r="C268" s="1">
        <f t="shared" si="66"/>
        <v>873362.75769796246</v>
      </c>
      <c r="D268" s="1">
        <f t="shared" si="67"/>
        <v>1.108114278955695</v>
      </c>
      <c r="E268" s="1">
        <f t="shared" si="68"/>
        <v>0.15769126098129324</v>
      </c>
      <c r="F268" s="1">
        <f t="shared" si="69"/>
        <v>0.89343289280613913</v>
      </c>
      <c r="G268" s="1">
        <f t="shared" si="70"/>
        <v>10.49875934249339</v>
      </c>
      <c r="H268" s="1">
        <f t="shared" si="71"/>
        <v>12</v>
      </c>
    </row>
    <row r="269" spans="2:8">
      <c r="B269" s="1">
        <v>139.5</v>
      </c>
      <c r="C269" s="1">
        <f t="shared" si="66"/>
        <v>876504.35035155225</v>
      </c>
      <c r="D269" s="1">
        <f t="shared" si="67"/>
        <v>1.1091295581353262</v>
      </c>
      <c r="E269" s="1">
        <f t="shared" si="68"/>
        <v>0.15974466904213344</v>
      </c>
      <c r="F269" s="1">
        <f t="shared" si="69"/>
        <v>0.89239955822181039</v>
      </c>
      <c r="G269" s="1">
        <f t="shared" si="70"/>
        <v>10.485922640415277</v>
      </c>
      <c r="H269" s="1">
        <f t="shared" si="71"/>
        <v>12</v>
      </c>
    </row>
    <row r="270" spans="2:8">
      <c r="B270" s="1">
        <v>140</v>
      </c>
      <c r="C270" s="1">
        <f t="shared" si="66"/>
        <v>879645.94300514203</v>
      </c>
      <c r="D270" s="1">
        <f t="shared" si="67"/>
        <v>1.1101339787603564</v>
      </c>
      <c r="E270" s="1">
        <f t="shared" si="68"/>
        <v>0.16179277887035068</v>
      </c>
      <c r="F270" s="1">
        <f t="shared" si="69"/>
        <v>0.89137522903855648</v>
      </c>
      <c r="G270" s="1">
        <f t="shared" si="70"/>
        <v>10.473197808831427</v>
      </c>
      <c r="H270" s="1">
        <f t="shared" si="71"/>
        <v>12</v>
      </c>
    </row>
    <row r="271" spans="2:8">
      <c r="B271" s="1">
        <v>140.5</v>
      </c>
      <c r="C271" s="1">
        <f t="shared" si="66"/>
        <v>882787.53565873182</v>
      </c>
      <c r="D271" s="1">
        <f t="shared" si="67"/>
        <v>1.1111276951255928</v>
      </c>
      <c r="E271" s="1">
        <f t="shared" si="68"/>
        <v>0.16383564703070613</v>
      </c>
      <c r="F271" s="1">
        <f t="shared" si="69"/>
        <v>0.89035974730462331</v>
      </c>
      <c r="G271" s="1">
        <f t="shared" si="70"/>
        <v>10.460582885570405</v>
      </c>
      <c r="H271" s="1">
        <f t="shared" si="71"/>
        <v>12</v>
      </c>
    </row>
    <row r="272" spans="2:8">
      <c r="B272" s="1">
        <v>141</v>
      </c>
      <c r="C272" s="1">
        <f t="shared" si="66"/>
        <v>885929.12831232161</v>
      </c>
      <c r="D272" s="1">
        <f t="shared" si="67"/>
        <v>1.1121108587949793</v>
      </c>
      <c r="E272" s="1">
        <f t="shared" si="68"/>
        <v>0.1658733292856239</v>
      </c>
      <c r="F272" s="1">
        <f t="shared" si="69"/>
        <v>0.88935295844080264</v>
      </c>
      <c r="G272" s="1">
        <f t="shared" si="70"/>
        <v>10.448075950356555</v>
      </c>
      <c r="H272" s="1">
        <f t="shared" si="71"/>
        <v>12</v>
      </c>
    </row>
    <row r="273" spans="2:8">
      <c r="B273" s="1">
        <v>141.5</v>
      </c>
      <c r="C273" s="1">
        <f t="shared" si="66"/>
        <v>889070.72096591152</v>
      </c>
      <c r="D273" s="1">
        <f t="shared" si="67"/>
        <v>1.1130836186593907</v>
      </c>
      <c r="E273" s="1">
        <f t="shared" si="68"/>
        <v>0.16790588060936659</v>
      </c>
      <c r="F273" s="1">
        <f t="shared" si="69"/>
        <v>0.88835471115415732</v>
      </c>
      <c r="G273" s="1">
        <f t="shared" si="70"/>
        <v>10.435675123738259</v>
      </c>
      <c r="H273" s="1">
        <f t="shared" si="71"/>
        <v>12</v>
      </c>
    </row>
    <row r="274" spans="2:8">
      <c r="B274" s="1">
        <v>142</v>
      </c>
      <c r="C274" s="1">
        <f t="shared" si="66"/>
        <v>892212.31361950131</v>
      </c>
      <c r="D274" s="1">
        <f t="shared" si="67"/>
        <v>1.1140461209930064</v>
      </c>
      <c r="E274" s="1">
        <f t="shared" si="68"/>
        <v>0.16993335520191127</v>
      </c>
      <c r="F274" s="1">
        <f t="shared" si="69"/>
        <v>0.88736485735434023</v>
      </c>
      <c r="G274" s="1">
        <f t="shared" si="70"/>
        <v>10.423378566048385</v>
      </c>
      <c r="H274" s="1">
        <f t="shared" si="71"/>
        <v>12</v>
      </c>
    </row>
    <row r="275" spans="2:8">
      <c r="B275" s="1">
        <v>142.5</v>
      </c>
      <c r="C275" s="1">
        <f t="shared" si="66"/>
        <v>895353.9062730911</v>
      </c>
      <c r="D275" s="1">
        <f t="shared" si="67"/>
        <v>1.1149985095083033</v>
      </c>
      <c r="E275" s="1">
        <f t="shared" si="68"/>
        <v>0.17195580650253378</v>
      </c>
      <c r="F275" s="1">
        <f t="shared" si="69"/>
        <v>0.88638325207241764</v>
      </c>
      <c r="G275" s="1">
        <f t="shared" si="70"/>
        <v>10.411184476395874</v>
      </c>
      <c r="H275" s="1">
        <f t="shared" si="71"/>
        <v>12</v>
      </c>
    </row>
    <row r="276" spans="2:8">
      <c r="B276" s="1">
        <v>143</v>
      </c>
      <c r="C276" s="1">
        <f t="shared" si="66"/>
        <v>898495.49892668088</v>
      </c>
      <c r="D276" s="1">
        <f t="shared" si="67"/>
        <v>1.1159409254097015</v>
      </c>
      <c r="E276" s="1">
        <f t="shared" si="68"/>
        <v>0.17397328720310751</v>
      </c>
      <c r="F276" s="1">
        <f t="shared" si="69"/>
        <v>0.88540975338211125</v>
      </c>
      <c r="G276" s="1">
        <f t="shared" si="70"/>
        <v>10.399091091687362</v>
      </c>
      <c r="H276" s="1">
        <f t="shared" si="71"/>
        <v>12</v>
      </c>
    </row>
    <row r="277" spans="2:8">
      <c r="B277" s="1">
        <v>143.5</v>
      </c>
      <c r="C277" s="1">
        <f t="shared" si="66"/>
        <v>901637.09158027067</v>
      </c>
      <c r="D277" s="1">
        <f t="shared" si="67"/>
        <v>1.1168735074459073</v>
      </c>
      <c r="E277" s="1">
        <f t="shared" si="68"/>
        <v>0.17598584926112415</v>
      </c>
      <c r="F277" s="1">
        <f t="shared" si="69"/>
        <v>0.88444422232337538</v>
      </c>
      <c r="G277" s="1">
        <f t="shared" si="70"/>
        <v>10.387096685677804</v>
      </c>
      <c r="H277" s="1">
        <f t="shared" si="71"/>
        <v>12</v>
      </c>
    </row>
    <row r="278" spans="2:8">
      <c r="B278" s="1">
        <v>144</v>
      </c>
      <c r="C278" s="1">
        <f t="shared" si="66"/>
        <v>904778.68423386046</v>
      </c>
      <c r="D278" s="1">
        <f t="shared" si="67"/>
        <v>1.1177963919609848</v>
      </c>
      <c r="E278" s="1">
        <f t="shared" si="68"/>
        <v>0.17799354391244365</v>
      </c>
      <c r="F278" s="1">
        <f t="shared" si="69"/>
        <v>0.88348652282823092</v>
      </c>
      <c r="G278" s="1">
        <f t="shared" si="70"/>
        <v>10.375199568049135</v>
      </c>
      <c r="H278" s="1">
        <f t="shared" si="71"/>
        <v>12</v>
      </c>
    </row>
    <row r="279" spans="2:8">
      <c r="B279" s="1">
        <v>144.5</v>
      </c>
      <c r="C279" s="1">
        <f t="shared" si="66"/>
        <v>907920.27688745025</v>
      </c>
      <c r="D279" s="1">
        <f t="shared" si="67"/>
        <v>1.118709712944193</v>
      </c>
      <c r="E279" s="1">
        <f t="shared" si="68"/>
        <v>0.17999642168377922</v>
      </c>
      <c r="F279" s="1">
        <f t="shared" si="69"/>
        <v>0.88253652164877727</v>
      </c>
      <c r="G279" s="1">
        <f t="shared" si="70"/>
        <v>10.363398083516005</v>
      </c>
      <c r="H279" s="1">
        <f t="shared" si="71"/>
        <v>12</v>
      </c>
    </row>
    <row r="280" spans="2:8">
      <c r="B280" s="1">
        <v>145</v>
      </c>
      <c r="C280" s="1">
        <f t="shared" si="66"/>
        <v>911061.86954104004</v>
      </c>
      <c r="D280" s="1">
        <f t="shared" si="67"/>
        <v>1.1196136020786198</v>
      </c>
      <c r="E280" s="1">
        <f t="shared" si="68"/>
        <v>0.1819945324049238</v>
      </c>
      <c r="F280" s="1">
        <f t="shared" si="69"/>
        <v>0.88159408828731423</v>
      </c>
      <c r="G280" s="1">
        <f t="shared" si="70"/>
        <v>10.3516906109577</v>
      </c>
      <c r="H280" s="1">
        <f t="shared" si="71"/>
        <v>12</v>
      </c>
    </row>
    <row r="281" spans="2:8">
      <c r="B281" s="1">
        <v>145.5</v>
      </c>
      <c r="C281" s="1">
        <f t="shared" si="66"/>
        <v>914203.46219462971</v>
      </c>
      <c r="D281" s="1">
        <f t="shared" si="67"/>
        <v>1.120508188788653</v>
      </c>
      <c r="E281" s="1">
        <f t="shared" si="68"/>
        <v>0.18398792522072463</v>
      </c>
      <c r="F281" s="1">
        <f t="shared" si="69"/>
        <v>0.88065909492849459</v>
      </c>
      <c r="G281" s="1">
        <f t="shared" si="70"/>
        <v>10.340075562575302</v>
      </c>
      <c r="H281" s="1">
        <f t="shared" si="71"/>
        <v>12</v>
      </c>
    </row>
    <row r="282" spans="2:8">
      <c r="B282" s="1">
        <v>146</v>
      </c>
      <c r="C282" s="1">
        <f t="shared" si="66"/>
        <v>917345.0548482195</v>
      </c>
      <c r="D282" s="1">
        <f t="shared" si="67"/>
        <v>1.1213936002863099</v>
      </c>
      <c r="E282" s="1">
        <f t="shared" si="68"/>
        <v>0.18597664860281202</v>
      </c>
      <c r="F282" s="1">
        <f t="shared" si="69"/>
        <v>0.87973141637344721</v>
      </c>
      <c r="G282" s="1">
        <f t="shared" si="70"/>
        <v>10.328551383073332</v>
      </c>
      <c r="H282" s="1">
        <f t="shared" si="71"/>
        <v>12</v>
      </c>
    </row>
    <row r="283" spans="2:8">
      <c r="B283" s="1">
        <v>146.5</v>
      </c>
      <c r="C283" s="1">
        <f t="shared" si="66"/>
        <v>920486.64750180929</v>
      </c>
      <c r="D283" s="1">
        <f t="shared" si="67"/>
        <v>1.1222699616164653</v>
      </c>
      <c r="E283" s="1">
        <f t="shared" si="68"/>
        <v>0.18796075036108748</v>
      </c>
      <c r="F283" s="1">
        <f t="shared" si="69"/>
        <v>0.87881092997580035</v>
      </c>
      <c r="G283" s="1">
        <f t="shared" si="70"/>
        <v>10.317116548864986</v>
      </c>
      <c r="H283" s="1">
        <f t="shared" si="71"/>
        <v>12</v>
      </c>
    </row>
    <row r="284" spans="2:8">
      <c r="B284" s="1">
        <v>147</v>
      </c>
      <c r="C284" s="1">
        <f t="shared" si="66"/>
        <v>923628.24015539919</v>
      </c>
      <c r="D284" s="1">
        <f t="shared" si="67"/>
        <v>1.1231373957010033</v>
      </c>
      <c r="E284" s="1">
        <f t="shared" si="68"/>
        <v>0.18994027765497767</v>
      </c>
      <c r="F284" s="1">
        <f t="shared" si="69"/>
        <v>0.87789751557954532</v>
      </c>
      <c r="G284" s="1">
        <f t="shared" si="70"/>
        <v>10.305769567300246</v>
      </c>
      <c r="H284" s="1">
        <f t="shared" si="71"/>
        <v>12</v>
      </c>
    </row>
    <row r="285" spans="2:8">
      <c r="B285" s="1">
        <v>147.5</v>
      </c>
      <c r="C285" s="1">
        <f t="shared" si="66"/>
        <v>926769.83280898898</v>
      </c>
      <c r="D285" s="1">
        <f t="shared" si="67"/>
        <v>1.1239960233819239</v>
      </c>
      <c r="E285" s="1">
        <f t="shared" si="68"/>
        <v>0.19191527700445934</v>
      </c>
      <c r="F285" s="1">
        <f t="shared" si="69"/>
        <v>0.87699105545867462</v>
      </c>
      <c r="G285" s="1">
        <f t="shared" si="70"/>
        <v>10.294508975916026</v>
      </c>
      <c r="H285" s="1">
        <f t="shared" si="71"/>
        <v>12</v>
      </c>
    </row>
    <row r="286" spans="2:8">
      <c r="B286" s="1">
        <v>148</v>
      </c>
      <c r="C286" s="1">
        <f t="shared" ref="C286" si="72">2*PI()*B286*1000</f>
        <v>929911.42546257877</v>
      </c>
      <c r="D286" s="1">
        <f t="shared" ref="D286" si="73">1+$E$15/$E$14*(1-$C$20^2/C286^2)</f>
        <v>1.1248459634634305</v>
      </c>
      <c r="E286" s="1">
        <f t="shared" si="68"/>
        <v>0.19388579430086098</v>
      </c>
      <c r="F286" s="1">
        <f t="shared" ref="F286" si="74">(D286^2+E286^2)^0.5/(D286^2+E286^2)</f>
        <v>0.87609143425854441</v>
      </c>
      <c r="G286" s="1">
        <f t="shared" si="70"/>
        <v>10.283333341707742</v>
      </c>
      <c r="H286" s="1">
        <f t="shared" si="71"/>
        <v>12</v>
      </c>
    </row>
    <row r="287" spans="2:8">
      <c r="B287" s="1">
        <v>148.5</v>
      </c>
      <c r="C287" s="1">
        <f>2*PI()*B287*1000</f>
        <v>933053.01811616856</v>
      </c>
      <c r="D287" s="1">
        <f>1+$E$15/$E$14*(1-$C$20^2/C287^2)</f>
        <v>1.125687332753029</v>
      </c>
      <c r="E287" s="1">
        <f t="shared" si="68"/>
        <v>0.19585187481744598</v>
      </c>
      <c r="F287" s="1">
        <f>(D287^2+E287^2)^0.5/(D287^2+E287^2)</f>
        <v>0.87519853893889621</v>
      </c>
      <c r="G287" s="1">
        <f t="shared" si="70"/>
        <v>10.272241260421492</v>
      </c>
      <c r="H287" s="1">
        <f t="shared" si="71"/>
        <v>12</v>
      </c>
    </row>
    <row r="288" spans="2:8">
      <c r="B288" s="1">
        <v>149</v>
      </c>
      <c r="C288" s="1">
        <f>2*PI()*B288*1000</f>
        <v>936194.61076975835</v>
      </c>
      <c r="D288" s="1">
        <f>1+$E$15/$E$14*(1-$C$20^2/C288^2)</f>
        <v>1.1265202461016612</v>
      </c>
      <c r="E288" s="1">
        <f t="shared" si="68"/>
        <v>0.19781356321978308</v>
      </c>
      <c r="F288" s="1">
        <f>(D288^2+E288^2)^0.5/(D288^2+E288^2)</f>
        <v>0.87431225871848994</v>
      </c>
      <c r="G288" s="1">
        <f t="shared" ref="G288:G290" si="75">F288*$C$23/$C$13-$C$3</f>
        <v>10.26123135586626</v>
      </c>
      <c r="H288" s="1">
        <f t="shared" si="71"/>
        <v>12</v>
      </c>
    </row>
    <row r="289" spans="2:8">
      <c r="B289" s="1">
        <v>149.5</v>
      </c>
      <c r="C289" s="1">
        <f>2*PI()*B289*1000</f>
        <v>939336.20342334814</v>
      </c>
      <c r="D289" s="1">
        <f>1+$E$15/$E$14*(1-$C$20^2/C289^2)</f>
        <v>1.1273448164429025</v>
      </c>
      <c r="E289" s="1">
        <f t="shared" si="68"/>
        <v>0.1997709035759081</v>
      </c>
      <c r="F289" s="1">
        <f>(D289^2+E289^2)^0.5/(D289^2+E289^2)</f>
        <v>0.87343248502129234</v>
      </c>
      <c r="G289" s="1">
        <f t="shared" si="75"/>
        <v>10.250302279245425</v>
      </c>
      <c r="H289" s="1">
        <f t="shared" si="71"/>
        <v>12</v>
      </c>
    </row>
    <row r="290" spans="2:8">
      <c r="B290" s="1">
        <v>150</v>
      </c>
      <c r="C290" s="1">
        <f>2*PI()*B290*1000</f>
        <v>942477.79607693793</v>
      </c>
      <c r="D290" s="1">
        <f>1+$E$15/$E$14*(1-$C$20^2/C290^2)</f>
        <v>1.1281611548312438</v>
      </c>
      <c r="E290" s="1">
        <f t="shared" si="68"/>
        <v>0.20172393936628319</v>
      </c>
      <c r="F290" s="1">
        <f>(D290^2+E290^2)^0.5/(D290^2+E290^2)</f>
        <v>0.87255911142417319</v>
      </c>
      <c r="G290" s="1">
        <f t="shared" si="75"/>
        <v>10.239452708507025</v>
      </c>
      <c r="H290" s="1">
        <f t="shared" si="71"/>
        <v>12</v>
      </c>
    </row>
    <row r="291" spans="2:8">
      <c r="B291" s="1">
        <v>150.5</v>
      </c>
      <c r="C291" s="1">
        <f t="shared" ref="C291" si="76">2*PI()*B291*1000</f>
        <v>945619.38873052772</v>
      </c>
      <c r="D291" s="1">
        <f t="shared" ref="D291" si="77">1+$E$15/$E$14*(1-$C$20^2/C291^2)</f>
        <v>1.1289693704794863</v>
      </c>
      <c r="E291" s="1">
        <f t="shared" ref="E291" si="78">$C$21*(C291/$C$20-$C$20/C291)</f>
        <v>0.20367271349355701</v>
      </c>
      <c r="F291" s="1">
        <f t="shared" ref="F291" si="79">(D291^2+E291^2)^0.5/(D291^2+E291^2)</f>
        <v>0.87169203360605929</v>
      </c>
      <c r="G291" s="1">
        <f t="shared" ref="G291" si="80">F291*$C$23/$C$13-$C$3</f>
        <v>10.228681347712111</v>
      </c>
      <c r="H291" s="1">
        <f t="shared" ref="H291" si="81">$C$2</f>
        <v>12</v>
      </c>
    </row>
    <row r="292" spans="2:8">
      <c r="B292" s="1">
        <v>151</v>
      </c>
      <c r="C292" s="1">
        <f t="shared" ref="C292:C323" si="82">2*PI()*B292*1000</f>
        <v>948760.98138411751</v>
      </c>
      <c r="D292" s="1">
        <f t="shared" ref="D292:D323" si="83">1+$E$15/$E$14*(1-$C$20^2/C292^2)</f>
        <v>1.1297695707952713</v>
      </c>
      <c r="E292" s="1">
        <f t="shared" ref="E292:E323" si="84">$C$21*(C292/$C$20-$C$20/C292)</f>
        <v>0.20561726829213126</v>
      </c>
      <c r="F292" s="1">
        <f t="shared" ref="F292:F323" si="85">(D292^2+E292^2)^0.5/(D292^2+E292^2)</f>
        <v>0.87083114929849859</v>
      </c>
      <c r="G292" s="1">
        <f t="shared" ref="G292:G323" si="86">F292*$C$23/$C$13-$C$3</f>
        <v>10.217986926420618</v>
      </c>
      <c r="H292" s="1">
        <f t="shared" ref="H292:H323" si="87">$C$2</f>
        <v>12</v>
      </c>
    </row>
    <row r="293" spans="2:8">
      <c r="B293" s="1">
        <v>151.5</v>
      </c>
      <c r="C293" s="1">
        <f t="shared" si="82"/>
        <v>951902.57403770729</v>
      </c>
      <c r="D293" s="1">
        <f t="shared" si="83"/>
        <v>1.1305618614167667</v>
      </c>
      <c r="E293" s="1">
        <f t="shared" si="84"/>
        <v>0.20755764553753769</v>
      </c>
      <c r="F293" s="1">
        <f t="shared" si="85"/>
        <v>0.86997635823759167</v>
      </c>
      <c r="G293" s="1">
        <f t="shared" si="86"/>
        <v>10.207368199094246</v>
      </c>
      <c r="H293" s="1">
        <f t="shared" si="87"/>
        <v>12</v>
      </c>
    </row>
    <row r="294" spans="2:8">
      <c r="B294" s="1">
        <v>152</v>
      </c>
      <c r="C294" s="1">
        <f t="shared" si="82"/>
        <v>955044.16669129708</v>
      </c>
      <c r="D294" s="1">
        <f t="shared" si="83"/>
        <v>1.1313463462475322</v>
      </c>
      <c r="E294" s="1">
        <f t="shared" si="84"/>
        <v>0.20949388645562975</v>
      </c>
      <c r="F294" s="1">
        <f t="shared" si="85"/>
        <v>0.8691275621172474</v>
      </c>
      <c r="G294" s="1">
        <f t="shared" si="86"/>
        <v>10.196823944515758</v>
      </c>
      <c r="H294" s="1">
        <f t="shared" si="87"/>
        <v>12</v>
      </c>
    </row>
    <row r="295" spans="2:8">
      <c r="B295" s="1">
        <v>152.5</v>
      </c>
      <c r="C295" s="1">
        <f t="shared" si="82"/>
        <v>958185.75934488699</v>
      </c>
      <c r="D295" s="1">
        <f t="shared" si="83"/>
        <v>1.1321231274905879</v>
      </c>
      <c r="E295" s="1">
        <f t="shared" si="84"/>
        <v>0.21142603173159433</v>
      </c>
      <c r="F295" s="1">
        <f t="shared" si="85"/>
        <v>0.86828466454371656</v>
      </c>
      <c r="G295" s="1">
        <f t="shared" si="86"/>
        <v>10.186352965224176</v>
      </c>
      <c r="H295" s="1">
        <f t="shared" si="87"/>
        <v>12</v>
      </c>
    </row>
    <row r="296" spans="2:8">
      <c r="B296" s="1">
        <v>153</v>
      </c>
      <c r="C296" s="1">
        <f t="shared" si="82"/>
        <v>961327.35199847678</v>
      </c>
      <c r="D296" s="1">
        <f t="shared" si="83"/>
        <v>1.1328923056817028</v>
      </c>
      <c r="E296" s="1">
        <f t="shared" si="84"/>
        <v>0.21335412151878541</v>
      </c>
      <c r="F296" s="1">
        <f t="shared" si="85"/>
        <v>0.86744757099136882</v>
      </c>
      <c r="G296" s="1">
        <f t="shared" si="86"/>
        <v>10.175954086965419</v>
      </c>
      <c r="H296" s="1">
        <f t="shared" si="87"/>
        <v>12</v>
      </c>
    </row>
    <row r="297" spans="2:8">
      <c r="B297" s="1">
        <v>153.5</v>
      </c>
      <c r="C297" s="1">
        <f t="shared" si="82"/>
        <v>964468.94465206657</v>
      </c>
      <c r="D297" s="1">
        <f t="shared" si="83"/>
        <v>1.1336539797219274</v>
      </c>
      <c r="E297" s="1">
        <f t="shared" si="84"/>
        <v>0.21527819544738663</v>
      </c>
      <c r="F297" s="1">
        <f t="shared" si="85"/>
        <v>0.86661618875967028</v>
      </c>
      <c r="G297" s="1">
        <f t="shared" si="86"/>
        <v>10.165626158157844</v>
      </c>
      <c r="H297" s="1">
        <f t="shared" si="87"/>
        <v>12</v>
      </c>
    </row>
    <row r="298" spans="2:8">
      <c r="B298" s="1">
        <v>154</v>
      </c>
      <c r="C298" s="1">
        <f t="shared" si="82"/>
        <v>967610.53730565624</v>
      </c>
      <c r="D298" s="1">
        <f t="shared" si="83"/>
        <v>1.1344082469093855</v>
      </c>
      <c r="E298" s="1">
        <f t="shared" si="84"/>
        <v>0.21719829263290355</v>
      </c>
      <c r="F298" s="1">
        <f t="shared" si="85"/>
        <v>0.86579042693132546</v>
      </c>
      <c r="G298" s="1">
        <f t="shared" si="86"/>
        <v>10.155368049372271</v>
      </c>
      <c r="H298" s="1">
        <f t="shared" si="87"/>
        <v>12</v>
      </c>
    </row>
    <row r="299" spans="2:8">
      <c r="B299" s="1">
        <v>154.5</v>
      </c>
      <c r="C299" s="1">
        <f t="shared" si="82"/>
        <v>970752.12995924603</v>
      </c>
      <c r="D299" s="1">
        <f t="shared" si="83"/>
        <v>1.1351552029703493</v>
      </c>
      <c r="E299" s="1">
        <f t="shared" si="84"/>
        <v>0.21911445168449256</v>
      </c>
      <c r="F299" s="1">
        <f t="shared" si="85"/>
        <v>0.86497019633154826</v>
      </c>
      <c r="G299" s="1">
        <f t="shared" si="86"/>
        <v>10.145178652826006</v>
      </c>
      <c r="H299" s="1">
        <f t="shared" si="87"/>
        <v>12</v>
      </c>
    </row>
    <row r="300" spans="2:8">
      <c r="B300" s="1">
        <v>155</v>
      </c>
      <c r="C300" s="1">
        <f t="shared" si="82"/>
        <v>973893.72261283582</v>
      </c>
      <c r="D300" s="1">
        <f t="shared" si="83"/>
        <v>1.1358949420896143</v>
      </c>
      <c r="E300" s="1">
        <f t="shared" si="84"/>
        <v>0.22102671071312702</v>
      </c>
      <c r="F300" s="1">
        <f t="shared" si="85"/>
        <v>0.86415540948842295</v>
      </c>
      <c r="G300" s="1">
        <f t="shared" si="86"/>
        <v>10.135056881890447</v>
      </c>
      <c r="H300" s="1">
        <f t="shared" si="87"/>
        <v>12</v>
      </c>
    </row>
    <row r="301" spans="2:8">
      <c r="B301" s="1">
        <v>155.5</v>
      </c>
      <c r="C301" s="1">
        <f t="shared" si="82"/>
        <v>977035.3152664256</v>
      </c>
      <c r="D301" s="1">
        <f t="shared" si="83"/>
        <v>1.136627556940188</v>
      </c>
      <c r="E301" s="1">
        <f t="shared" si="84"/>
        <v>0.22293510733960711</v>
      </c>
      <c r="F301" s="1">
        <f t="shared" si="85"/>
        <v>0.86334598059432965</v>
      </c>
      <c r="G301" s="1">
        <f t="shared" si="86"/>
        <v>10.125001670611864</v>
      </c>
      <c r="H301" s="1">
        <f t="shared" si="87"/>
        <v>12</v>
      </c>
    </row>
    <row r="302" spans="2:8">
      <c r="B302" s="1">
        <v>156</v>
      </c>
      <c r="C302" s="1">
        <f t="shared" si="82"/>
        <v>980176.90792001539</v>
      </c>
      <c r="D302" s="1">
        <f t="shared" si="83"/>
        <v>1.1373531387123186</v>
      </c>
      <c r="E302" s="1">
        <f t="shared" si="84"/>
        <v>0.22483967870241517</v>
      </c>
      <c r="F302" s="1">
        <f t="shared" si="85"/>
        <v>0.86254182546839053</v>
      </c>
      <c r="G302" s="1">
        <f t="shared" si="86"/>
        <v>10.115011973244892</v>
      </c>
      <c r="H302" s="1">
        <f t="shared" si="87"/>
        <v>12</v>
      </c>
    </row>
    <row r="303" spans="2:8">
      <c r="B303" s="1">
        <v>156.5</v>
      </c>
      <c r="C303" s="1">
        <f t="shared" si="82"/>
        <v>983318.50057360518</v>
      </c>
      <c r="D303" s="1">
        <f t="shared" si="83"/>
        <v>1.1380717771418707</v>
      </c>
      <c r="E303" s="1">
        <f t="shared" si="84"/>
        <v>0.22674046146542018</v>
      </c>
      <c r="F303" s="1">
        <f t="shared" si="85"/>
        <v>0.86174286151991719</v>
      </c>
      <c r="G303" s="1">
        <f t="shared" si="86"/>
        <v>10.105086763798459</v>
      </c>
      <c r="H303" s="1">
        <f t="shared" si="87"/>
        <v>12</v>
      </c>
    </row>
    <row r="304" spans="2:8">
      <c r="B304" s="1">
        <v>157</v>
      </c>
      <c r="C304" s="1">
        <f t="shared" si="82"/>
        <v>986460.09322719497</v>
      </c>
      <c r="D304" s="1">
        <f t="shared" si="83"/>
        <v>1.1387835605380738</v>
      </c>
      <c r="E304" s="1">
        <f t="shared" si="84"/>
        <v>0.22863749182543561</v>
      </c>
      <c r="F304" s="1">
        <f t="shared" si="85"/>
        <v>0.86094900771281768</v>
      </c>
      <c r="G304" s="1">
        <f t="shared" si="86"/>
        <v>10.095225035593618</v>
      </c>
      <c r="H304" s="1">
        <f t="shared" si="87"/>
        <v>12</v>
      </c>
    </row>
    <row r="305" spans="2:8">
      <c r="B305" s="1">
        <v>157.5</v>
      </c>
      <c r="C305" s="1">
        <f t="shared" si="82"/>
        <v>989601.68588078488</v>
      </c>
      <c r="D305" s="1">
        <f t="shared" si="83"/>
        <v>1.1394885758106519</v>
      </c>
      <c r="E305" s="1">
        <f t="shared" si="84"/>
        <v>0.23053080551963284</v>
      </c>
      <c r="F305" s="1">
        <f t="shared" si="85"/>
        <v>0.86016018453094389</v>
      </c>
      <c r="G305" s="1">
        <f t="shared" si="86"/>
        <v>10.085425800833077</v>
      </c>
      <c r="H305" s="1">
        <f t="shared" si="87"/>
        <v>12</v>
      </c>
    </row>
    <row r="306" spans="2:8">
      <c r="B306" s="1">
        <v>158</v>
      </c>
      <c r="C306" s="1">
        <f t="shared" si="82"/>
        <v>992743.27853437467</v>
      </c>
      <c r="D306" s="1">
        <f t="shared" si="83"/>
        <v>1.1401869084963541</v>
      </c>
      <c r="E306" s="1">
        <f t="shared" si="84"/>
        <v>0.23242043783281385</v>
      </c>
      <c r="F306" s="1">
        <f t="shared" si="85"/>
        <v>0.85937631394434288</v>
      </c>
      <c r="G306" s="1">
        <f t="shared" si="86"/>
        <v>10.075688090181952</v>
      </c>
      <c r="H306" s="1">
        <f t="shared" si="87"/>
        <v>12</v>
      </c>
    </row>
    <row r="307" spans="2:8">
      <c r="B307" s="1">
        <v>158.5</v>
      </c>
      <c r="C307" s="1">
        <f t="shared" si="82"/>
        <v>995884.87118796445</v>
      </c>
      <c r="D307" s="1">
        <f t="shared" si="83"/>
        <v>1.1408786427849011</v>
      </c>
      <c r="E307" s="1">
        <f t="shared" si="84"/>
        <v>0.23430642360454657</v>
      </c>
      <c r="F307" s="1">
        <f t="shared" si="85"/>
        <v>0.85859731937639083</v>
      </c>
      <c r="G307" s="1">
        <f t="shared" si="86"/>
        <v>10.066010952359486</v>
      </c>
      <c r="H307" s="1">
        <f t="shared" si="87"/>
        <v>12</v>
      </c>
    </row>
    <row r="308" spans="2:8">
      <c r="B308" s="1">
        <v>159</v>
      </c>
      <c r="C308" s="1">
        <f t="shared" si="82"/>
        <v>999026.46384155424</v>
      </c>
      <c r="D308" s="1">
        <f t="shared" si="83"/>
        <v>1.1415638615443606</v>
      </c>
      <c r="E308" s="1">
        <f t="shared" si="84"/>
        <v>0.23618879723616548</v>
      </c>
      <c r="F308" s="1">
        <f t="shared" si="85"/>
        <v>0.85782312567177843</v>
      </c>
      <c r="G308" s="1">
        <f t="shared" si="86"/>
        <v>10.056393453741341</v>
      </c>
      <c r="H308" s="1">
        <f t="shared" si="87"/>
        <v>12</v>
      </c>
    </row>
    <row r="309" spans="2:8">
      <c r="B309" s="1">
        <v>159.5</v>
      </c>
      <c r="C309" s="1">
        <f t="shared" si="82"/>
        <v>1002168.056495144</v>
      </c>
      <c r="D309" s="1">
        <f t="shared" si="83"/>
        <v>1.1422426463459669</v>
      </c>
      <c r="E309" s="1">
        <f t="shared" si="84"/>
        <v>0.23806759269764027</v>
      </c>
      <c r="F309" s="1">
        <f t="shared" si="85"/>
        <v>0.85705365906532649</v>
      </c>
      <c r="G309" s="1">
        <f t="shared" si="86"/>
        <v>10.046834677972218</v>
      </c>
      <c r="H309" s="1">
        <f t="shared" si="87"/>
        <v>12</v>
      </c>
    </row>
    <row r="310" spans="2:8">
      <c r="B310" s="1">
        <v>160</v>
      </c>
      <c r="C310" s="1">
        <f t="shared" si="82"/>
        <v>1005309.6491487338</v>
      </c>
      <c r="D310" s="1">
        <f t="shared" si="83"/>
        <v>1.1429150774883978</v>
      </c>
      <c r="E310" s="1">
        <f t="shared" si="84"/>
        <v>0.23994284353431608</v>
      </c>
      <c r="F310" s="1">
        <f t="shared" si="85"/>
        <v>0.85628884715160392</v>
      </c>
      <c r="G310" s="1">
        <f t="shared" si="86"/>
        <v>10.037333725588409</v>
      </c>
      <c r="H310" s="1">
        <f t="shared" si="87"/>
        <v>12</v>
      </c>
    </row>
    <row r="311" spans="2:8">
      <c r="B311" s="1">
        <v>160.5</v>
      </c>
      <c r="C311" s="1">
        <f t="shared" si="82"/>
        <v>1008451.2418023236</v>
      </c>
      <c r="D311" s="1">
        <f t="shared" si="83"/>
        <v>1.1435812340215248</v>
      </c>
      <c r="E311" s="1">
        <f t="shared" si="84"/>
        <v>0.2418145828735275</v>
      </c>
      <c r="F311" s="1">
        <f t="shared" si="85"/>
        <v>0.85552861885532483</v>
      </c>
      <c r="G311" s="1">
        <f t="shared" si="86"/>
        <v>10.027889713650081</v>
      </c>
      <c r="H311" s="1">
        <f t="shared" si="87"/>
        <v>12</v>
      </c>
    </row>
    <row r="312" spans="2:8">
      <c r="B312" s="1">
        <v>161</v>
      </c>
      <c r="C312" s="1">
        <f t="shared" si="82"/>
        <v>1011592.8344559134</v>
      </c>
      <c r="D312" s="1">
        <f t="shared" si="83"/>
        <v>1.1442411937696455</v>
      </c>
      <c r="E312" s="1">
        <f t="shared" si="84"/>
        <v>0.24368284343108942</v>
      </c>
      <c r="F312" s="1">
        <f t="shared" si="85"/>
        <v>0.85477290440250486</v>
      </c>
      <c r="G312" s="1">
        <f t="shared" si="86"/>
        <v>10.018501775382946</v>
      </c>
      <c r="H312" s="1">
        <f t="shared" si="87"/>
        <v>12</v>
      </c>
    </row>
    <row r="313" spans="2:8">
      <c r="B313" s="1">
        <v>161.5</v>
      </c>
      <c r="C313" s="1">
        <f t="shared" si="82"/>
        <v>1014734.4271095032</v>
      </c>
      <c r="D313" s="1">
        <f t="shared" si="83"/>
        <v>1.1448950333542154</v>
      </c>
      <c r="E313" s="1">
        <f t="shared" si="84"/>
        <v>0.24554765751766724</v>
      </c>
      <c r="F313" s="1">
        <f t="shared" si="85"/>
        <v>0.85402163529234876</v>
      </c>
      <c r="G313" s="1">
        <f t="shared" si="86"/>
        <v>10.009169059829029</v>
      </c>
      <c r="H313" s="1">
        <f t="shared" si="87"/>
        <v>12</v>
      </c>
    </row>
    <row r="314" spans="2:8">
      <c r="B314" s="1">
        <v>162</v>
      </c>
      <c r="C314" s="1">
        <f t="shared" si="82"/>
        <v>1017876.019763093</v>
      </c>
      <c r="D314" s="1">
        <f t="shared" si="83"/>
        <v>1.1455428282160869</v>
      </c>
      <c r="E314" s="1">
        <f t="shared" si="84"/>
        <v>0.24740905704502938</v>
      </c>
      <c r="F314" s="1">
        <f t="shared" si="85"/>
        <v>0.85327474426985317</v>
      </c>
      <c r="G314" s="1">
        <f t="shared" si="86"/>
        <v>9.9998907315063388</v>
      </c>
      <c r="H314" s="1">
        <f t="shared" si="87"/>
        <v>12</v>
      </c>
    </row>
    <row r="315" spans="2:8">
      <c r="B315" s="1">
        <v>162.5</v>
      </c>
      <c r="C315" s="1">
        <f t="shared" si="82"/>
        <v>1021017.6124166828</v>
      </c>
      <c r="D315" s="1">
        <f t="shared" si="83"/>
        <v>1.1461846526372728</v>
      </c>
      <c r="E315" s="1">
        <f t="shared" si="84"/>
        <v>0.24926707353218397</v>
      </c>
      <c r="F315" s="1">
        <f t="shared" si="85"/>
        <v>0.8525321652991007</v>
      </c>
      <c r="G315" s="1">
        <f t="shared" si="86"/>
        <v>9.9906659700770941</v>
      </c>
      <c r="H315" s="1">
        <f t="shared" si="87"/>
        <v>12</v>
      </c>
    </row>
    <row r="316" spans="2:8">
      <c r="B316" s="1">
        <v>163</v>
      </c>
      <c r="C316" s="1">
        <f t="shared" si="82"/>
        <v>1024159.2050702724</v>
      </c>
      <c r="D316" s="1">
        <f t="shared" si="83"/>
        <v>1.1468205797622411</v>
      </c>
      <c r="E316" s="1">
        <f t="shared" si="84"/>
        <v>0.25112173811140287</v>
      </c>
      <c r="F316" s="1">
        <f t="shared" si="85"/>
        <v>0.85179383353722649</v>
      </c>
      <c r="G316" s="1">
        <f t="shared" si="86"/>
        <v>9.9814939700243261</v>
      </c>
      <c r="H316" s="1">
        <f t="shared" si="87"/>
        <v>12</v>
      </c>
    </row>
    <row r="317" spans="2:8">
      <c r="B317" s="1">
        <v>163.5</v>
      </c>
      <c r="C317" s="1">
        <f t="shared" si="82"/>
        <v>1027300.7977238623</v>
      </c>
      <c r="D317" s="1">
        <f t="shared" si="83"/>
        <v>1.1474506816187557</v>
      </c>
      <c r="E317" s="1">
        <f t="shared" si="84"/>
        <v>0.25297308153413511</v>
      </c>
      <c r="F317" s="1">
        <f t="shared" si="85"/>
        <v>0.85105968530903553</v>
      </c>
      <c r="G317" s="1">
        <f t="shared" si="86"/>
        <v>9.9723739403365705</v>
      </c>
      <c r="H317" s="1">
        <f t="shared" si="87"/>
        <v>12</v>
      </c>
    </row>
    <row r="318" spans="2:8">
      <c r="B318" s="1">
        <v>164</v>
      </c>
      <c r="C318" s="1">
        <f t="shared" si="82"/>
        <v>1030442.390377452</v>
      </c>
      <c r="D318" s="1">
        <f t="shared" si="83"/>
        <v>1.1480750291382726</v>
      </c>
      <c r="E318" s="1">
        <f t="shared" si="84"/>
        <v>0.25482113417681174</v>
      </c>
      <c r="F318" s="1">
        <f t="shared" si="85"/>
        <v>0.85032965808225747</v>
      </c>
      <c r="G318" s="1">
        <f t="shared" si="86"/>
        <v>9.9633051042004528</v>
      </c>
      <c r="H318" s="1">
        <f t="shared" si="87"/>
        <v>12</v>
      </c>
    </row>
    <row r="319" spans="2:8">
      <c r="B319" s="1">
        <v>164.5</v>
      </c>
      <c r="C319" s="1">
        <f t="shared" si="82"/>
        <v>1033583.9830310419</v>
      </c>
      <c r="D319" s="1">
        <f t="shared" si="83"/>
        <v>1.148693692175903</v>
      </c>
      <c r="E319" s="1">
        <f t="shared" si="84"/>
        <v>0.25666592604654603</v>
      </c>
      <c r="F319" s="1">
        <f t="shared" si="85"/>
        <v>0.84960369044341177</v>
      </c>
      <c r="G319" s="1">
        <f t="shared" si="86"/>
        <v>9.9542866987008747</v>
      </c>
      <c r="H319" s="1">
        <f t="shared" si="87"/>
        <v>12</v>
      </c>
    </row>
    <row r="320" spans="2:8">
      <c r="B320" s="1">
        <v>165</v>
      </c>
      <c r="C320" s="1">
        <f t="shared" si="82"/>
        <v>1036725.5756846316</v>
      </c>
      <c r="D320" s="1">
        <f t="shared" si="83"/>
        <v>1.1493067395299534</v>
      </c>
      <c r="E320" s="1">
        <f t="shared" si="84"/>
        <v>0.25850748678672802</v>
      </c>
      <c r="F320" s="1">
        <f t="shared" si="85"/>
        <v>0.84888172207427648</v>
      </c>
      <c r="G320" s="1">
        <f t="shared" si="86"/>
        <v>9.9453179745287006</v>
      </c>
      <c r="H320" s="1">
        <f t="shared" si="87"/>
        <v>12</v>
      </c>
    </row>
    <row r="321" spans="2:8">
      <c r="B321" s="1">
        <v>165.5</v>
      </c>
      <c r="C321" s="1">
        <f t="shared" si="82"/>
        <v>1039867.1683382215</v>
      </c>
      <c r="D321" s="1">
        <f t="shared" si="83"/>
        <v>1.149914238961053</v>
      </c>
      <c r="E321" s="1">
        <f t="shared" si="84"/>
        <v>0.26034584568252023</v>
      </c>
      <c r="F321" s="1">
        <f t="shared" si="85"/>
        <v>0.84816369372893363</v>
      </c>
      <c r="G321" s="1">
        <f t="shared" si="86"/>
        <v>9.9363981956955989</v>
      </c>
      <c r="H321" s="1">
        <f t="shared" si="87"/>
        <v>12</v>
      </c>
    </row>
    <row r="322" spans="2:8">
      <c r="B322" s="1">
        <v>166</v>
      </c>
      <c r="C322" s="1">
        <f t="shared" si="82"/>
        <v>1043008.7609918114</v>
      </c>
      <c r="D322" s="1">
        <f t="shared" si="83"/>
        <v>1.1505162572108791</v>
      </c>
      <c r="E322" s="1">
        <f t="shared" si="84"/>
        <v>0.26218103166625123</v>
      </c>
      <c r="F322" s="1">
        <f t="shared" si="85"/>
        <v>0.84744954721137933</v>
      </c>
      <c r="G322" s="1">
        <f t="shared" si="86"/>
        <v>9.9275266392558983</v>
      </c>
      <c r="H322" s="1">
        <f t="shared" si="87"/>
        <v>12</v>
      </c>
    </row>
    <row r="323" spans="2:8">
      <c r="B323" s="1">
        <v>166.5</v>
      </c>
      <c r="C323" s="1">
        <f t="shared" si="82"/>
        <v>1046150.3536454011</v>
      </c>
      <c r="D323" s="1">
        <f t="shared" si="83"/>
        <v>1.1511128600204883</v>
      </c>
      <c r="E323" s="1">
        <f t="shared" si="84"/>
        <v>0.26401307332271434</v>
      </c>
      <c r="F323" s="1">
        <f t="shared" si="85"/>
        <v>0.84673922535368584</v>
      </c>
      <c r="G323" s="1">
        <f t="shared" si="86"/>
        <v>9.918702595035306</v>
      </c>
      <c r="H323" s="1">
        <f t="shared" si="87"/>
        <v>12</v>
      </c>
    </row>
    <row r="324" spans="2:8">
      <c r="B324" s="1">
        <v>167</v>
      </c>
      <c r="C324" s="1">
        <f t="shared" ref="C324:C354" si="88">2*PI()*B324*1000</f>
        <v>1049291.9462989909</v>
      </c>
      <c r="D324" s="1">
        <f t="shared" ref="D324:D354" si="89">1+$E$15/$E$14*(1-$C$20^2/C324^2)</f>
        <v>1.1517041121482658</v>
      </c>
      <c r="E324" s="1">
        <f t="shared" ref="E324:E354" si="90">$C$21*(C324/$C$20-$C$20/C324)</f>
        <v>0.26584199889437005</v>
      </c>
      <c r="F324" s="1">
        <f t="shared" ref="F324:F354" si="91">(D324^2+E324^2)^0.5/(D324^2+E324^2)</f>
        <v>0.8460326719946919</v>
      </c>
      <c r="G324" s="1">
        <f t="shared" ref="G324:G354" si="92">F324*$C$23/$C$13-$C$3</f>
        <v>9.9099253653661883</v>
      </c>
      <c r="H324" s="1">
        <f t="shared" ref="H324:H354" si="93">$C$2</f>
        <v>12</v>
      </c>
    </row>
    <row r="325" spans="2:8">
      <c r="B325" s="1">
        <v>167.5</v>
      </c>
      <c r="C325" s="1">
        <f t="shared" si="88"/>
        <v>1052433.5389525807</v>
      </c>
      <c r="D325" s="1">
        <f t="shared" si="89"/>
        <v>1.1522900773874978</v>
      </c>
      <c r="E325" s="1">
        <f t="shared" si="90"/>
        <v>0.26766783628645552</v>
      </c>
      <c r="F325" s="1">
        <f t="shared" si="91"/>
        <v>0.84532983195921407</v>
      </c>
      <c r="G325" s="1">
        <f t="shared" si="92"/>
        <v>9.9011942648293161</v>
      </c>
      <c r="H325" s="1">
        <f t="shared" si="93"/>
        <v>12</v>
      </c>
    </row>
    <row r="326" spans="2:8">
      <c r="B326" s="1">
        <v>168</v>
      </c>
      <c r="C326" s="1">
        <f t="shared" si="88"/>
        <v>1055575.1316061704</v>
      </c>
      <c r="D326" s="1">
        <f t="shared" si="89"/>
        <v>1.1528708185835808</v>
      </c>
      <c r="E326" s="1">
        <f t="shared" si="90"/>
        <v>0.26949061307200267</v>
      </c>
      <c r="F326" s="1">
        <f t="shared" si="91"/>
        <v>0.8446306510377608</v>
      </c>
      <c r="G326" s="1">
        <f t="shared" si="92"/>
        <v>9.8925086200018697</v>
      </c>
      <c r="H326" s="1">
        <f t="shared" si="93"/>
        <v>12</v>
      </c>
    </row>
    <row r="327" spans="2:8">
      <c r="B327" s="1">
        <v>168.5</v>
      </c>
      <c r="C327" s="1">
        <f t="shared" si="88"/>
        <v>1058716.7242597602</v>
      </c>
      <c r="D327" s="1">
        <f t="shared" si="89"/>
        <v>1.1534463976508724</v>
      </c>
      <c r="E327" s="1">
        <f t="shared" si="90"/>
        <v>0.27131035649676688</v>
      </c>
      <c r="F327" s="1">
        <f t="shared" si="91"/>
        <v>0.84393507596673545</v>
      </c>
      <c r="G327" s="1">
        <f t="shared" si="92"/>
        <v>9.8838677692114985</v>
      </c>
      <c r="H327" s="1">
        <f t="shared" si="93"/>
        <v>12</v>
      </c>
    </row>
    <row r="328" spans="2:8">
      <c r="B328" s="1">
        <v>169</v>
      </c>
      <c r="C328" s="1">
        <f t="shared" si="88"/>
        <v>1061858.31691335</v>
      </c>
      <c r="D328" s="1">
        <f t="shared" si="89"/>
        <v>1.1540168755891944</v>
      </c>
      <c r="E328" s="1">
        <f t="shared" si="90"/>
        <v>0.27312709348406888</v>
      </c>
      <c r="F328" s="1">
        <f t="shared" si="91"/>
        <v>0.84324305440911518</v>
      </c>
      <c r="G328" s="1">
        <f t="shared" si="92"/>
        <v>9.8752710622963082</v>
      </c>
      <c r="H328" s="1">
        <f t="shared" si="93"/>
        <v>12</v>
      </c>
    </row>
    <row r="329" spans="2:8">
      <c r="B329" s="1">
        <v>169.5</v>
      </c>
      <c r="C329" s="1">
        <f t="shared" si="88"/>
        <v>1064999.9095669398</v>
      </c>
      <c r="D329" s="1">
        <f t="shared" si="89"/>
        <v>1.154582312499995</v>
      </c>
      <c r="E329" s="1">
        <f t="shared" si="90"/>
        <v>0.27494085063954987</v>
      </c>
      <c r="F329" s="1">
        <f t="shared" si="91"/>
        <v>0.84255453493559396</v>
      </c>
      <c r="G329" s="1">
        <f t="shared" si="92"/>
        <v>9.8667178603706098</v>
      </c>
      <c r="H329" s="1">
        <f t="shared" si="93"/>
        <v>12</v>
      </c>
    </row>
    <row r="330" spans="2:8">
      <c r="B330" s="1">
        <v>170</v>
      </c>
      <c r="C330" s="1">
        <f t="shared" si="88"/>
        <v>1068141.5022205296</v>
      </c>
      <c r="D330" s="1">
        <f t="shared" si="89"/>
        <v>1.1551427676021793</v>
      </c>
      <c r="E330" s="1">
        <f t="shared" si="90"/>
        <v>0.27675165425584347</v>
      </c>
      <c r="F330" s="1">
        <f t="shared" si="91"/>
        <v>0.84186946700617371</v>
      </c>
      <c r="G330" s="1">
        <f t="shared" si="92"/>
        <v>9.8582075355962271</v>
      </c>
      <c r="H330" s="1">
        <f t="shared" si="93"/>
        <v>12</v>
      </c>
    </row>
    <row r="331" spans="2:8">
      <c r="B331" s="1">
        <v>170.5</v>
      </c>
      <c r="C331" s="1">
        <f t="shared" si="88"/>
        <v>1071283.0948741194</v>
      </c>
      <c r="D331" s="1">
        <f t="shared" si="89"/>
        <v>1.155698299247615</v>
      </c>
      <c r="E331" s="1">
        <f t="shared" si="90"/>
        <v>0.27855953031716546</v>
      </c>
      <c r="F331" s="1">
        <f t="shared" si="91"/>
        <v>0.84118780095219337</v>
      </c>
      <c r="G331" s="1">
        <f t="shared" si="92"/>
        <v>9.8497394709592605</v>
      </c>
      <c r="H331" s="1">
        <f t="shared" si="93"/>
        <v>12</v>
      </c>
    </row>
    <row r="332" spans="2:8">
      <c r="B332" s="1">
        <v>171</v>
      </c>
      <c r="C332" s="1">
        <f t="shared" si="88"/>
        <v>1074424.6875277092</v>
      </c>
      <c r="D332" s="1">
        <f t="shared" si="89"/>
        <v>1.1562489649363217</v>
      </c>
      <c r="E332" s="1">
        <f t="shared" si="90"/>
        <v>0.28036450450382261</v>
      </c>
      <c r="F332" s="1">
        <f t="shared" si="91"/>
        <v>0.84050948795878477</v>
      </c>
      <c r="G332" s="1">
        <f t="shared" si="92"/>
        <v>9.8413130600521335</v>
      </c>
      <c r="H332" s="1">
        <f t="shared" si="93"/>
        <v>12</v>
      </c>
    </row>
    <row r="333" spans="2:8">
      <c r="B333" s="1">
        <v>171.5</v>
      </c>
      <c r="C333" s="1">
        <f t="shared" si="88"/>
        <v>1077566.2801812992</v>
      </c>
      <c r="D333" s="1">
        <f t="shared" si="89"/>
        <v>1.1567948213313495</v>
      </c>
      <c r="E333" s="1">
        <f t="shared" si="90"/>
        <v>0.28216660219664313</v>
      </c>
      <c r="F333" s="1">
        <f t="shared" si="91"/>
        <v>0.83983448004774086</v>
      </c>
      <c r="G333" s="1">
        <f t="shared" si="92"/>
        <v>9.8329277068607759</v>
      </c>
      <c r="H333" s="1">
        <f t="shared" si="93"/>
        <v>12</v>
      </c>
    </row>
    <row r="334" spans="2:8">
      <c r="B334" s="1">
        <v>172</v>
      </c>
      <c r="C334" s="1">
        <f t="shared" si="88"/>
        <v>1080707.8728348888</v>
      </c>
      <c r="D334" s="1">
        <f t="shared" si="89"/>
        <v>1.1573359242733567</v>
      </c>
      <c r="E334" s="1">
        <f t="shared" si="90"/>
        <v>0.2839658484813285</v>
      </c>
      <c r="F334" s="1">
        <f t="shared" si="91"/>
        <v>0.83916273006078834</v>
      </c>
      <c r="G334" s="1">
        <f t="shared" si="92"/>
        <v>9.8245828255568295</v>
      </c>
      <c r="H334" s="1">
        <f t="shared" si="93"/>
        <v>12</v>
      </c>
    </row>
    <row r="335" spans="2:8">
      <c r="B335" s="1">
        <v>172.5</v>
      </c>
      <c r="C335" s="1">
        <f t="shared" si="88"/>
        <v>1083849.4654884788</v>
      </c>
      <c r="D335" s="1">
        <f t="shared" si="89"/>
        <v>1.1578723287948913</v>
      </c>
      <c r="E335" s="1">
        <f t="shared" si="90"/>
        <v>0.28576226815273276</v>
      </c>
      <c r="F335" s="1">
        <f t="shared" si="91"/>
        <v>0.83849419164325056</v>
      </c>
      <c r="G335" s="1">
        <f t="shared" si="92"/>
        <v>9.816277840294692</v>
      </c>
      <c r="H335" s="1">
        <f t="shared" si="93"/>
        <v>12</v>
      </c>
    </row>
    <row r="336" spans="2:8">
      <c r="B336" s="1">
        <v>173</v>
      </c>
      <c r="C336" s="1">
        <f t="shared" si="88"/>
        <v>1086991.0581420683</v>
      </c>
      <c r="D336" s="1">
        <f t="shared" si="89"/>
        <v>1.1584040891343841</v>
      </c>
      <c r="E336" s="1">
        <f t="shared" si="90"/>
        <v>0.28755588571906299</v>
      </c>
      <c r="F336" s="1">
        <f t="shared" si="91"/>
        <v>0.83782881922809249</v>
      </c>
      <c r="G336" s="1">
        <f t="shared" si="92"/>
        <v>9.8080121850133217</v>
      </c>
      <c r="H336" s="1">
        <f t="shared" si="93"/>
        <v>12</v>
      </c>
    </row>
    <row r="337" spans="2:8">
      <c r="B337" s="1">
        <v>173.5</v>
      </c>
      <c r="C337" s="1">
        <f t="shared" si="88"/>
        <v>1090132.6507956584</v>
      </c>
      <c r="D337" s="1">
        <f t="shared" si="89"/>
        <v>1.1589312587498604</v>
      </c>
      <c r="E337" s="1">
        <f t="shared" si="90"/>
        <v>0.28934672540601197</v>
      </c>
      <c r="F337" s="1">
        <f t="shared" si="91"/>
        <v>0.83716656802033673</v>
      </c>
      <c r="G337" s="1">
        <f t="shared" si="92"/>
        <v>9.7997853032426363</v>
      </c>
      <c r="H337" s="1">
        <f t="shared" si="93"/>
        <v>12</v>
      </c>
    </row>
    <row r="338" spans="2:8">
      <c r="B338" s="1">
        <v>174</v>
      </c>
      <c r="C338" s="1">
        <f t="shared" si="88"/>
        <v>1093274.2434492479</v>
      </c>
      <c r="D338" s="1">
        <f t="shared" si="89"/>
        <v>1.159453890332375</v>
      </c>
      <c r="E338" s="1">
        <f t="shared" si="90"/>
        <v>0.29113481116081508</v>
      </c>
      <c r="F338" s="1">
        <f t="shared" si="91"/>
        <v>0.8365073939818416</v>
      </c>
      <c r="G338" s="1">
        <f t="shared" si="92"/>
        <v>9.7915966479144245</v>
      </c>
      <c r="H338" s="1">
        <f t="shared" si="93"/>
        <v>12</v>
      </c>
    </row>
    <row r="339" spans="2:8">
      <c r="B339" s="1">
        <v>174.5</v>
      </c>
      <c r="C339" s="1">
        <f t="shared" si="88"/>
        <v>1096415.8361028379</v>
      </c>
      <c r="D339" s="1">
        <f t="shared" si="89"/>
        <v>1.1599720358191798</v>
      </c>
      <c r="E339" s="1">
        <f t="shared" si="90"/>
        <v>0.29292016665624226</v>
      </c>
      <c r="F339" s="1">
        <f t="shared" si="91"/>
        <v>0.835851253816428</v>
      </c>
      <c r="G339" s="1">
        <f t="shared" si="92"/>
        <v>9.7834456811775752</v>
      </c>
      <c r="H339" s="1">
        <f t="shared" si="93"/>
        <v>12</v>
      </c>
    </row>
    <row r="340" spans="2:8">
      <c r="B340" s="1">
        <v>175</v>
      </c>
      <c r="C340" s="1">
        <f t="shared" si="88"/>
        <v>1099557.4287564275</v>
      </c>
      <c r="D340" s="1">
        <f t="shared" si="89"/>
        <v>1.160485746406628</v>
      </c>
      <c r="E340" s="1">
        <f t="shared" si="90"/>
        <v>0.29470281529451609</v>
      </c>
      <c r="F340" s="1">
        <f t="shared" si="91"/>
        <v>0.83519810495535096</v>
      </c>
      <c r="G340" s="1">
        <f t="shared" si="92"/>
        <v>9.7753318742176045</v>
      </c>
      <c r="H340" s="1">
        <f t="shared" si="93"/>
        <v>12</v>
      </c>
    </row>
    <row r="341" spans="2:8">
      <c r="B341" s="1">
        <v>175.5</v>
      </c>
      <c r="C341" s="1">
        <f t="shared" si="88"/>
        <v>1102699.0214100175</v>
      </c>
      <c r="D341" s="1">
        <f t="shared" si="89"/>
        <v>1.1609950725628195</v>
      </c>
      <c r="E341" s="1">
        <f t="shared" si="90"/>
        <v>0.29648278021116814</v>
      </c>
      <c r="F341" s="1">
        <f t="shared" si="91"/>
        <v>0.83454790554310354</v>
      </c>
      <c r="G341" s="1">
        <f t="shared" si="92"/>
        <v>9.7672547070802942</v>
      </c>
      <c r="H341" s="1">
        <f t="shared" si="93"/>
        <v>12</v>
      </c>
    </row>
    <row r="342" spans="2:8">
      <c r="B342" s="1">
        <v>176</v>
      </c>
      <c r="C342" s="1">
        <f t="shared" si="88"/>
        <v>1105840.6140636071</v>
      </c>
      <c r="D342" s="1">
        <f t="shared" si="89"/>
        <v>1.1615000640399982</v>
      </c>
      <c r="E342" s="1">
        <f t="shared" si="90"/>
        <v>0.29826008427882572</v>
      </c>
      <c r="F342" s="1">
        <f t="shared" si="91"/>
        <v>0.83390061442354424</v>
      </c>
      <c r="G342" s="1">
        <f t="shared" si="92"/>
        <v>9.7592136684993704</v>
      </c>
      <c r="H342" s="1">
        <f t="shared" si="93"/>
        <v>12</v>
      </c>
    </row>
    <row r="343" spans="2:8">
      <c r="B343" s="1">
        <v>176.5</v>
      </c>
      <c r="C343" s="1">
        <f t="shared" si="88"/>
        <v>1108982.2067171969</v>
      </c>
      <c r="D343" s="1">
        <f t="shared" si="89"/>
        <v>1.162000769886701</v>
      </c>
      <c r="E343" s="1">
        <f t="shared" si="90"/>
        <v>0.30003475011093655</v>
      </c>
      <c r="F343" s="1">
        <f t="shared" si="91"/>
        <v>0.83325619112634131</v>
      </c>
      <c r="G343" s="1">
        <f t="shared" si="92"/>
        <v>9.7512082557280912</v>
      </c>
      <c r="H343" s="1">
        <f t="shared" si="93"/>
        <v>12</v>
      </c>
    </row>
    <row r="344" spans="2:8">
      <c r="B344" s="1">
        <v>177</v>
      </c>
      <c r="C344" s="1">
        <f t="shared" si="88"/>
        <v>1112123.7993707869</v>
      </c>
      <c r="D344" s="1">
        <f t="shared" si="89"/>
        <v>1.1624972384596695</v>
      </c>
      <c r="E344" s="1">
        <f t="shared" si="90"/>
        <v>0.30180680006542893</v>
      </c>
      <c r="F344" s="1">
        <f t="shared" si="91"/>
        <v>0.83261459585372366</v>
      </c>
      <c r="G344" s="1">
        <f t="shared" si="92"/>
        <v>9.7432379743746704</v>
      </c>
      <c r="H344" s="1">
        <f t="shared" si="93"/>
        <v>12</v>
      </c>
    </row>
    <row r="345" spans="2:8">
      <c r="B345" s="1">
        <v>177.5</v>
      </c>
      <c r="C345" s="1">
        <f t="shared" si="88"/>
        <v>1115265.3920243764</v>
      </c>
      <c r="D345" s="1">
        <f t="shared" si="89"/>
        <v>1.1629895174355243</v>
      </c>
      <c r="E345" s="1">
        <f t="shared" si="90"/>
        <v>0.30357625624831058</v>
      </c>
      <c r="F345" s="1">
        <f t="shared" si="91"/>
        <v>0.83197578946753148</v>
      </c>
      <c r="G345" s="1">
        <f t="shared" si="92"/>
        <v>9.7353023382414126</v>
      </c>
      <c r="H345" s="1">
        <f t="shared" si="93"/>
        <v>12</v>
      </c>
    </row>
    <row r="346" spans="2:8">
      <c r="B346" s="1">
        <v>178</v>
      </c>
      <c r="C346" s="1">
        <f t="shared" si="88"/>
        <v>1118406.9846779665</v>
      </c>
      <c r="D346" s="1">
        <f t="shared" si="89"/>
        <v>1.1634776538222127</v>
      </c>
      <c r="E346" s="1">
        <f t="shared" si="90"/>
        <v>0.30534314051720812</v>
      </c>
      <c r="F346" s="1">
        <f t="shared" si="91"/>
        <v>0.83133973347655932</v>
      </c>
      <c r="G346" s="1">
        <f t="shared" si="92"/>
        <v>9.7274008691674698</v>
      </c>
      <c r="H346" s="1">
        <f t="shared" si="93"/>
        <v>12</v>
      </c>
    </row>
    <row r="347" spans="2:8">
      <c r="B347" s="1">
        <v>178.5</v>
      </c>
      <c r="C347" s="1">
        <f t="shared" si="88"/>
        <v>1121548.577331556</v>
      </c>
      <c r="D347" s="1">
        <f t="shared" si="89"/>
        <v>1.1639616939702306</v>
      </c>
      <c r="E347" s="1">
        <f t="shared" si="90"/>
        <v>0.30710747448484338</v>
      </c>
      <c r="F347" s="1">
        <f t="shared" si="91"/>
        <v>0.8307063900241809</v>
      </c>
      <c r="G347" s="1">
        <f t="shared" si="92"/>
        <v>9.7195330968751215</v>
      </c>
      <c r="H347" s="1">
        <f t="shared" si="93"/>
        <v>12</v>
      </c>
    </row>
    <row r="348" spans="2:8">
      <c r="B348" s="1">
        <v>179</v>
      </c>
      <c r="C348" s="1">
        <f t="shared" si="88"/>
        <v>1124690.169985146</v>
      </c>
      <c r="D348" s="1">
        <f t="shared" si="89"/>
        <v>1.1644416835836267</v>
      </c>
      <c r="E348" s="1">
        <f t="shared" si="90"/>
        <v>0.30886927952245652</v>
      </c>
      <c r="F348" s="1">
        <f t="shared" si="91"/>
        <v>0.83007572187625367</v>
      </c>
      <c r="G348" s="1">
        <f t="shared" si="92"/>
        <v>9.7116985588195153</v>
      </c>
      <c r="H348" s="1">
        <f t="shared" si="93"/>
        <v>12</v>
      </c>
    </row>
    <row r="349" spans="2:8">
      <c r="B349" s="1">
        <v>179.5</v>
      </c>
      <c r="C349" s="1">
        <f t="shared" si="88"/>
        <v>1127831.7626387356</v>
      </c>
      <c r="D349" s="1">
        <f t="shared" si="89"/>
        <v>1.1649176677307898</v>
      </c>
      <c r="E349" s="1">
        <f t="shared" si="90"/>
        <v>0.31062857676316702</v>
      </c>
      <c r="F349" s="1">
        <f t="shared" si="91"/>
        <v>0.82944769240929161</v>
      </c>
      <c r="G349" s="1">
        <f t="shared" si="92"/>
        <v>9.7038968000417363</v>
      </c>
      <c r="H349" s="1">
        <f t="shared" si="93"/>
        <v>12</v>
      </c>
    </row>
    <row r="350" spans="2:8">
      <c r="B350" s="1">
        <v>180</v>
      </c>
      <c r="C350" s="1">
        <f t="shared" si="88"/>
        <v>1130973.3552923256</v>
      </c>
      <c r="D350" s="1">
        <f t="shared" si="89"/>
        <v>1.1653896908550303</v>
      </c>
      <c r="E350" s="1">
        <f t="shared" si="90"/>
        <v>0.31238538710528291</v>
      </c>
      <c r="F350" s="1">
        <f t="shared" si="91"/>
        <v>0.82882226559889904</v>
      </c>
      <c r="G350" s="1">
        <f t="shared" si="92"/>
        <v>9.6961273730251314</v>
      </c>
      <c r="H350" s="1">
        <f t="shared" si="93"/>
        <v>12</v>
      </c>
    </row>
    <row r="351" spans="2:8">
      <c r="B351" s="1">
        <v>180.5</v>
      </c>
      <c r="C351" s="1">
        <f t="shared" si="88"/>
        <v>1134114.9479459152</v>
      </c>
      <c r="D351" s="1">
        <f t="shared" si="89"/>
        <v>1.1658577967849535</v>
      </c>
      <c r="E351" s="1">
        <f t="shared" si="90"/>
        <v>0.314139731215551</v>
      </c>
      <c r="F351" s="1">
        <f t="shared" si="91"/>
        <v>0.82819940600846442</v>
      </c>
      <c r="G351" s="1">
        <f t="shared" si="92"/>
        <v>9.6883898375548565</v>
      </c>
      <c r="H351" s="1">
        <f t="shared" si="93"/>
        <v>12</v>
      </c>
    </row>
    <row r="352" spans="2:8">
      <c r="B352" s="1">
        <v>181</v>
      </c>
      <c r="C352" s="1">
        <f t="shared" si="88"/>
        <v>1137256.5405995052</v>
      </c>
      <c r="D352" s="1">
        <f t="shared" si="89"/>
        <v>1.1663220287446348</v>
      </c>
      <c r="E352" s="1">
        <f t="shared" si="90"/>
        <v>0.31589162953235744</v>
      </c>
      <c r="F352" s="1">
        <f t="shared" si="91"/>
        <v>0.82757907877809933</v>
      </c>
      <c r="G352" s="1">
        <f t="shared" si="92"/>
        <v>9.6806837605804645</v>
      </c>
      <c r="H352" s="1">
        <f t="shared" si="93"/>
        <v>12</v>
      </c>
    </row>
    <row r="353" spans="2:8">
      <c r="B353" s="1">
        <v>181.5</v>
      </c>
      <c r="C353" s="1">
        <f t="shared" si="88"/>
        <v>1140398.133253095</v>
      </c>
      <c r="D353" s="1">
        <f t="shared" si="89"/>
        <v>1.166782429363598</v>
      </c>
      <c r="E353" s="1">
        <f t="shared" si="90"/>
        <v>0.31764110226887066</v>
      </c>
      <c r="F353" s="1">
        <f t="shared" si="91"/>
        <v>0.82696124961382311</v>
      </c>
      <c r="G353" s="1">
        <f t="shared" si="92"/>
        <v>9.6730087160815579</v>
      </c>
      <c r="H353" s="1">
        <f t="shared" si="93"/>
        <v>12</v>
      </c>
    </row>
    <row r="354" spans="2:8">
      <c r="B354" s="1">
        <v>182</v>
      </c>
      <c r="C354" s="1">
        <f t="shared" si="88"/>
        <v>1143539.7259066848</v>
      </c>
      <c r="D354" s="1">
        <f t="shared" si="89"/>
        <v>1.1672390406866013</v>
      </c>
      <c r="E354" s="1">
        <f t="shared" si="90"/>
        <v>0.3193881694161374</v>
      </c>
      <c r="F354" s="1">
        <f t="shared" si="91"/>
        <v>0.82634588477698445</v>
      </c>
      <c r="G354" s="1">
        <f t="shared" si="92"/>
        <v>9.6653642849363663</v>
      </c>
      <c r="H354" s="1">
        <f t="shared" si="93"/>
        <v>12</v>
      </c>
    </row>
    <row r="355" spans="2:8">
      <c r="B355" s="1">
        <v>182.5</v>
      </c>
      <c r="C355" s="1">
        <f t="shared" ref="C355" si="94">2*PI()*B355*1000</f>
        <v>1146681.3185602746</v>
      </c>
      <c r="D355" s="1">
        <f t="shared" ref="D355" si="95">1+$E$15/$E$14*(1-$C$20^2/C355^2)</f>
        <v>1.1676919041832383</v>
      </c>
      <c r="E355" s="1">
        <f t="shared" ref="E355" si="96">$C$21*(C355/$C$20-$C$20/C355)</f>
        <v>0.32113285074612391</v>
      </c>
      <c r="F355" s="1">
        <f t="shared" ref="F355" si="97">(D355^2+E355^2)^0.5/(D355^2+E355^2)</f>
        <v>0.82573295107391209</v>
      </c>
      <c r="G355" s="1">
        <f t="shared" ref="G355" si="98">F355*$C$23/$C$13-$C$3</f>
        <v>9.6577500547931976</v>
      </c>
      <c r="H355" s="1">
        <f t="shared" ref="H355" si="99">$C$2</f>
        <v>12</v>
      </c>
    </row>
    <row r="356" spans="2:8">
      <c r="B356" s="1">
        <v>183</v>
      </c>
      <c r="C356" s="1">
        <f t="shared" ref="C356:C387" si="100">2*PI()*B356*1000</f>
        <v>1149822.9112138643</v>
      </c>
      <c r="D356" s="1">
        <f t="shared" ref="D356:D387" si="101">1+$E$15/$E$14*(1-$C$20^2/C356^2)</f>
        <v>1.1681410607573526</v>
      </c>
      <c r="E356" s="1">
        <f t="shared" ref="E356:E387" si="102">$C$21*(C356/$C$20-$C$20/C356)</f>
        <v>0.3228751658147096</v>
      </c>
      <c r="F356" s="1">
        <f t="shared" ref="F356:F387" si="103">(D356^2+E356^2)^0.5/(D356^2+E356^2)</f>
        <v>0.82512241584579304</v>
      </c>
      <c r="G356" s="1">
        <f t="shared" ref="G356:G387" si="104">F356*$C$23/$C$13-$C$3</f>
        <v>9.6501656199446835</v>
      </c>
      <c r="H356" s="1">
        <f t="shared" ref="H356:H387" si="105">$C$2</f>
        <v>12</v>
      </c>
    </row>
    <row r="357" spans="2:8">
      <c r="B357" s="1">
        <v>183.5</v>
      </c>
      <c r="C357" s="1">
        <f t="shared" si="100"/>
        <v>1152964.5038674541</v>
      </c>
      <c r="D357" s="1">
        <f t="shared" si="101"/>
        <v>1.1685865507562752</v>
      </c>
      <c r="E357" s="1">
        <f t="shared" si="102"/>
        <v>0.32461513396463065</v>
      </c>
      <c r="F357" s="1">
        <f t="shared" si="103"/>
        <v>0.82451424695876852</v>
      </c>
      <c r="G357" s="1">
        <f t="shared" si="104"/>
        <v>9.6426105812047549</v>
      </c>
      <c r="H357" s="1">
        <f t="shared" si="105"/>
        <v>12</v>
      </c>
    </row>
    <row r="358" spans="2:8">
      <c r="B358" s="1">
        <v>184</v>
      </c>
      <c r="C358" s="1">
        <f t="shared" si="100"/>
        <v>1156106.0965210439</v>
      </c>
      <c r="D358" s="1">
        <f t="shared" si="101"/>
        <v>1.169028413979885</v>
      </c>
      <c r="E358" s="1">
        <f t="shared" si="102"/>
        <v>0.32635277432837639</v>
      </c>
      <c r="F358" s="1">
        <f t="shared" si="103"/>
        <v>0.82390841279424509</v>
      </c>
      <c r="G358" s="1">
        <f t="shared" si="104"/>
        <v>9.6350845457882759</v>
      </c>
      <c r="H358" s="1">
        <f t="shared" si="105"/>
        <v>12</v>
      </c>
    </row>
    <row r="359" spans="2:8">
      <c r="B359" s="1">
        <v>184.5</v>
      </c>
      <c r="C359" s="1">
        <f t="shared" si="100"/>
        <v>1159247.6891746337</v>
      </c>
      <c r="D359" s="1">
        <f t="shared" si="101"/>
        <v>1.1694666896894994</v>
      </c>
      <c r="E359" s="1">
        <f t="shared" si="102"/>
        <v>0.32808810583103748</v>
      </c>
      <c r="F359" s="1">
        <f t="shared" si="103"/>
        <v>0.82330488223941423</v>
      </c>
      <c r="G359" s="1">
        <f t="shared" si="104"/>
        <v>9.6275871271932747</v>
      </c>
      <c r="H359" s="1">
        <f t="shared" si="105"/>
        <v>12</v>
      </c>
    </row>
    <row r="360" spans="2:8">
      <c r="B360" s="1">
        <v>185</v>
      </c>
      <c r="C360" s="1">
        <f t="shared" si="100"/>
        <v>1162389.2818282233</v>
      </c>
      <c r="D360" s="1">
        <f t="shared" si="101"/>
        <v>1.1699014166165955</v>
      </c>
      <c r="E360" s="1">
        <f t="shared" si="102"/>
        <v>0.32982114719310907</v>
      </c>
      <c r="F360" s="1">
        <f t="shared" si="103"/>
        <v>0.82270362467797409</v>
      </c>
      <c r="G360" s="1">
        <f t="shared" si="104"/>
        <v>9.6201179450856884</v>
      </c>
      <c r="H360" s="1">
        <f t="shared" si="105"/>
        <v>12</v>
      </c>
    </row>
    <row r="361" spans="2:8">
      <c r="B361" s="1">
        <v>185.5</v>
      </c>
      <c r="C361" s="1">
        <f t="shared" si="100"/>
        <v>1165530.8744818133</v>
      </c>
      <c r="D361" s="1">
        <f t="shared" si="101"/>
        <v>1.170332632971367</v>
      </c>
      <c r="E361" s="1">
        <f t="shared" si="102"/>
        <v>0.33155191693324876</v>
      </c>
      <c r="F361" s="1">
        <f t="shared" si="103"/>
        <v>0.82210460998105273</v>
      </c>
      <c r="G361" s="1">
        <f t="shared" si="104"/>
        <v>9.6126766251865892</v>
      </c>
      <c r="H361" s="1">
        <f t="shared" si="105"/>
        <v>12</v>
      </c>
    </row>
    <row r="362" spans="2:8">
      <c r="B362" s="1">
        <v>186</v>
      </c>
      <c r="C362" s="1">
        <f t="shared" si="100"/>
        <v>1168672.4671354028</v>
      </c>
      <c r="D362" s="1">
        <f t="shared" si="101"/>
        <v>1.170760376451121</v>
      </c>
      <c r="E362" s="1">
        <f t="shared" si="102"/>
        <v>0.33328043337098756</v>
      </c>
      <c r="F362" s="1">
        <f t="shared" si="103"/>
        <v>0.82150780849832183</v>
      </c>
      <c r="G362" s="1">
        <f t="shared" si="104"/>
        <v>9.6052627991618191</v>
      </c>
      <c r="H362" s="1">
        <f t="shared" si="105"/>
        <v>12</v>
      </c>
    </row>
    <row r="363" spans="2:8">
      <c r="B363" s="1">
        <v>186.5</v>
      </c>
      <c r="C363" s="1">
        <f t="shared" si="100"/>
        <v>1171814.0597889929</v>
      </c>
      <c r="D363" s="1">
        <f t="shared" si="101"/>
        <v>1.1711846842485172</v>
      </c>
      <c r="E363" s="1">
        <f t="shared" si="102"/>
        <v>0.33500671462940163</v>
      </c>
      <c r="F363" s="1">
        <f t="shared" si="103"/>
        <v>0.82091319104930094</v>
      </c>
      <c r="G363" s="1">
        <f t="shared" si="104"/>
        <v>9.5978761045139382</v>
      </c>
      <c r="H363" s="1">
        <f t="shared" si="105"/>
        <v>12</v>
      </c>
    </row>
    <row r="364" spans="2:8">
      <c r="B364" s="1">
        <v>187</v>
      </c>
      <c r="C364" s="1">
        <f t="shared" si="100"/>
        <v>1174955.6524425827</v>
      </c>
      <c r="D364" s="1">
        <f t="shared" si="101"/>
        <v>1.1716055930596523</v>
      </c>
      <c r="E364" s="1">
        <f t="shared" si="102"/>
        <v>0.33673077863773665</v>
      </c>
      <c r="F364" s="1">
        <f t="shared" si="103"/>
        <v>0.82032072891484664</v>
      </c>
      <c r="G364" s="1">
        <f t="shared" si="104"/>
        <v>9.5905161844765239</v>
      </c>
      <c r="H364" s="1">
        <f t="shared" si="105"/>
        <v>12</v>
      </c>
    </row>
    <row r="365" spans="2:8">
      <c r="B365" s="1">
        <v>187.5</v>
      </c>
      <c r="C365" s="1">
        <f t="shared" si="100"/>
        <v>1178097.2450961724</v>
      </c>
      <c r="D365" s="1">
        <f t="shared" si="101"/>
        <v>1.172023139091996</v>
      </c>
      <c r="E365" s="1">
        <f t="shared" si="102"/>
        <v>0.33845264313399315</v>
      </c>
      <c r="F365" s="1">
        <f t="shared" si="103"/>
        <v>0.81973039382881874</v>
      </c>
      <c r="G365" s="1">
        <f t="shared" si="104"/>
        <v>9.5831826879106288</v>
      </c>
      <c r="H365" s="1">
        <f t="shared" si="105"/>
        <v>12</v>
      </c>
    </row>
    <row r="366" spans="2:8">
      <c r="B366" s="1">
        <v>188</v>
      </c>
      <c r="C366" s="1">
        <f t="shared" si="100"/>
        <v>1181238.8377497622</v>
      </c>
      <c r="D366" s="1">
        <f t="shared" si="101"/>
        <v>1.1724373580721759</v>
      </c>
      <c r="E366" s="1">
        <f t="shared" si="102"/>
        <v>0.34017232566746991</v>
      </c>
      <c r="F366" s="1">
        <f t="shared" si="103"/>
        <v>0.81914215796992484</v>
      </c>
      <c r="G366" s="1">
        <f t="shared" si="104"/>
        <v>9.5758752692034612</v>
      </c>
      <c r="H366" s="1">
        <f t="shared" si="105"/>
        <v>12</v>
      </c>
    </row>
    <row r="367" spans="2:8">
      <c r="B367" s="1">
        <v>188.5</v>
      </c>
      <c r="C367" s="1">
        <f t="shared" si="100"/>
        <v>1184380.430403352</v>
      </c>
      <c r="D367" s="1">
        <f t="shared" si="101"/>
        <v>1.1728482852536213</v>
      </c>
      <c r="E367" s="1">
        <f t="shared" si="102"/>
        <v>0.34188984360126573</v>
      </c>
      <c r="F367" s="1">
        <f t="shared" si="103"/>
        <v>0.81855599395373457</v>
      </c>
      <c r="G367" s="1">
        <f t="shared" si="104"/>
        <v>9.5685935881692092</v>
      </c>
      <c r="H367" s="1">
        <f t="shared" si="105"/>
        <v>12</v>
      </c>
    </row>
    <row r="368" spans="2:8">
      <c r="B368" s="1">
        <v>189</v>
      </c>
      <c r="C368" s="1">
        <f t="shared" si="100"/>
        <v>1187522.0230569418</v>
      </c>
      <c r="D368" s="1">
        <f t="shared" si="101"/>
        <v>1.1732559554240638</v>
      </c>
      <c r="E368" s="1">
        <f t="shared" si="102"/>
        <v>0.34360521411474326</v>
      </c>
      <c r="F368" s="1">
        <f t="shared" si="103"/>
        <v>0.81797187482486067</v>
      </c>
      <c r="G368" s="1">
        <f t="shared" si="104"/>
        <v>9.5613373099518739</v>
      </c>
      <c r="H368" s="1">
        <f t="shared" si="105"/>
        <v>12</v>
      </c>
    </row>
    <row r="369" spans="2:8">
      <c r="B369" s="1">
        <v>189.5</v>
      </c>
      <c r="C369" s="1">
        <f t="shared" si="100"/>
        <v>1190663.6157105316</v>
      </c>
      <c r="D369" s="1">
        <f t="shared" si="101"/>
        <v>1.1736604029129005</v>
      </c>
      <c r="E369" s="1">
        <f t="shared" si="102"/>
        <v>0.34531845420595253</v>
      </c>
      <c r="F369" s="1">
        <f t="shared" si="103"/>
        <v>0.81738977404930324</v>
      </c>
      <c r="G369" s="1">
        <f t="shared" si="104"/>
        <v>9.5541061049301987</v>
      </c>
      <c r="H369" s="1">
        <f t="shared" si="105"/>
        <v>12</v>
      </c>
    </row>
    <row r="370" spans="2:8">
      <c r="B370" s="1">
        <v>190</v>
      </c>
      <c r="C370" s="1">
        <f t="shared" si="100"/>
        <v>1193805.2083641214</v>
      </c>
      <c r="D370" s="1">
        <f t="shared" si="101"/>
        <v>1.1740616615984205</v>
      </c>
      <c r="E370" s="1">
        <f t="shared" si="102"/>
        <v>0.34702958069401663</v>
      </c>
      <c r="F370" s="1">
        <f t="shared" si="103"/>
        <v>0.81680966550695389</v>
      </c>
      <c r="G370" s="1">
        <f t="shared" si="104"/>
        <v>9.5468996486245228</v>
      </c>
      <c r="H370" s="1">
        <f t="shared" si="105"/>
        <v>12</v>
      </c>
    </row>
    <row r="371" spans="2:8">
      <c r="B371" s="1">
        <v>190.5</v>
      </c>
      <c r="C371" s="1">
        <f t="shared" si="100"/>
        <v>1196946.8010177112</v>
      </c>
      <c r="D371" s="1">
        <f t="shared" si="101"/>
        <v>1.1744597649149009</v>
      </c>
      <c r="E371" s="1">
        <f t="shared" si="102"/>
        <v>0.34873861022148017</v>
      </c>
      <c r="F371" s="1">
        <f t="shared" si="103"/>
        <v>0.81623152348425332</v>
      </c>
      <c r="G371" s="1">
        <f t="shared" si="104"/>
        <v>9.5397176216055932</v>
      </c>
      <c r="H371" s="1">
        <f t="shared" si="105"/>
        <v>12</v>
      </c>
    </row>
    <row r="372" spans="2:8">
      <c r="B372" s="1">
        <v>191</v>
      </c>
      <c r="C372" s="1">
        <f t="shared" si="100"/>
        <v>1200088.393671301</v>
      </c>
      <c r="D372" s="1">
        <f t="shared" si="101"/>
        <v>1.1748547458595704</v>
      </c>
      <c r="E372" s="1">
        <f t="shared" si="102"/>
        <v>0.35044555925661985</v>
      </c>
      <c r="F372" s="1">
        <f t="shared" si="103"/>
        <v>0.81565532266700225</v>
      </c>
      <c r="G372" s="1">
        <f t="shared" si="104"/>
        <v>9.5325597094052359</v>
      </c>
      <c r="H372" s="1">
        <f t="shared" si="105"/>
        <v>12</v>
      </c>
    </row>
    <row r="373" spans="2:8">
      <c r="B373" s="1">
        <v>191.5</v>
      </c>
      <c r="C373" s="1">
        <f t="shared" si="100"/>
        <v>1203229.9863248907</v>
      </c>
      <c r="D373" s="1">
        <f t="shared" si="101"/>
        <v>1.1752466369994474</v>
      </c>
      <c r="E373" s="1">
        <f t="shared" si="102"/>
        <v>0.35215044409572049</v>
      </c>
      <c r="F373" s="1">
        <f t="shared" si="103"/>
        <v>0.81508103813332</v>
      </c>
      <c r="G373" s="1">
        <f t="shared" si="104"/>
        <v>9.5254256024288999</v>
      </c>
      <c r="H373" s="1">
        <f t="shared" si="105"/>
        <v>12</v>
      </c>
    </row>
    <row r="374" spans="2:8">
      <c r="B374" s="1">
        <v>192</v>
      </c>
      <c r="C374" s="1">
        <f t="shared" si="100"/>
        <v>1206371.5789784805</v>
      </c>
      <c r="D374" s="1">
        <f t="shared" si="101"/>
        <v>1.1756354704780541</v>
      </c>
      <c r="E374" s="1">
        <f t="shared" si="102"/>
        <v>0.35385328086531342</v>
      </c>
      <c r="F374" s="1">
        <f t="shared" si="103"/>
        <v>0.8145086453467455</v>
      </c>
      <c r="G374" s="1">
        <f t="shared" si="104"/>
        <v>9.5183149958699484</v>
      </c>
      <c r="H374" s="1">
        <f t="shared" si="105"/>
        <v>12</v>
      </c>
    </row>
    <row r="375" spans="2:8">
      <c r="B375" s="1">
        <v>192.5</v>
      </c>
      <c r="C375" s="1">
        <f t="shared" si="100"/>
        <v>1209513.1716320706</v>
      </c>
      <c r="D375" s="1">
        <f t="shared" si="101"/>
        <v>1.1760212780220067</v>
      </c>
      <c r="E375" s="1">
        <f t="shared" si="102"/>
        <v>0.35555408552438206</v>
      </c>
      <c r="F375" s="1">
        <f t="shared" si="103"/>
        <v>0.81393812014948241</v>
      </c>
      <c r="G375" s="1">
        <f t="shared" si="104"/>
        <v>9.5112275896257454</v>
      </c>
      <c r="H375" s="1">
        <f t="shared" si="105"/>
        <v>12</v>
      </c>
    </row>
    <row r="376" spans="2:8">
      <c r="B376" s="1">
        <v>193</v>
      </c>
      <c r="C376" s="1">
        <f t="shared" si="100"/>
        <v>1212654.7642856601</v>
      </c>
      <c r="D376" s="1">
        <f t="shared" si="101"/>
        <v>1.176404090947488</v>
      </c>
      <c r="E376" s="1">
        <f t="shared" si="102"/>
        <v>0.3572528738665311</v>
      </c>
      <c r="F376" s="1">
        <f t="shared" si="103"/>
        <v>0.81336943875577961</v>
      </c>
      <c r="G376" s="1">
        <f t="shared" si="104"/>
        <v>9.5041630882154173</v>
      </c>
      <c r="H376" s="1">
        <f t="shared" si="105"/>
        <v>12</v>
      </c>
    </row>
    <row r="377" spans="2:8">
      <c r="B377" s="1">
        <v>193.5</v>
      </c>
      <c r="C377" s="1">
        <f t="shared" si="100"/>
        <v>1215796.3569392499</v>
      </c>
      <c r="D377" s="1">
        <f t="shared" si="101"/>
        <v>1.1767839401666027</v>
      </c>
      <c r="E377" s="1">
        <f t="shared" si="102"/>
        <v>0.35894966152212471</v>
      </c>
      <c r="F377" s="1">
        <f t="shared" si="103"/>
        <v>0.81280257774544706</v>
      </c>
      <c r="G377" s="1">
        <f t="shared" si="104"/>
        <v>9.4971212006993202</v>
      </c>
      <c r="H377" s="1">
        <f t="shared" si="105"/>
        <v>12</v>
      </c>
    </row>
    <row r="378" spans="2:8">
      <c r="B378" s="1">
        <v>194</v>
      </c>
      <c r="C378" s="1">
        <f t="shared" si="100"/>
        <v>1218937.9495928397</v>
      </c>
      <c r="D378" s="1">
        <f t="shared" si="101"/>
        <v>1.1771608561936173</v>
      </c>
      <c r="E378" s="1">
        <f t="shared" si="102"/>
        <v>0.36064446396038857</v>
      </c>
      <c r="F378" s="1">
        <f t="shared" si="103"/>
        <v>0.81223751405750311</v>
      </c>
      <c r="G378" s="1">
        <f t="shared" si="104"/>
        <v>9.4901016406001002</v>
      </c>
      <c r="H378" s="1">
        <f t="shared" si="105"/>
        <v>12</v>
      </c>
    </row>
    <row r="379" spans="2:8">
      <c r="B379" s="1">
        <v>194.5</v>
      </c>
      <c r="C379" s="1">
        <f t="shared" si="100"/>
        <v>1222079.5422464295</v>
      </c>
      <c r="D379" s="1">
        <f t="shared" si="101"/>
        <v>1.177534869151089</v>
      </c>
      <c r="E379" s="1">
        <f t="shared" si="102"/>
        <v>0.36233729649148211</v>
      </c>
      <c r="F379" s="1">
        <f t="shared" si="103"/>
        <v>0.8116742249839497</v>
      </c>
      <c r="G379" s="1">
        <f t="shared" si="104"/>
        <v>9.4831041258253883</v>
      </c>
      <c r="H379" s="1">
        <f t="shared" si="105"/>
        <v>12</v>
      </c>
    </row>
    <row r="380" spans="2:8">
      <c r="B380" s="1">
        <v>195</v>
      </c>
      <c r="C380" s="1">
        <f t="shared" si="100"/>
        <v>1225221.1349000193</v>
      </c>
      <c r="D380" s="1">
        <f t="shared" si="101"/>
        <v>1.1779060087758837</v>
      </c>
      <c r="E380" s="1">
        <f t="shared" si="102"/>
        <v>0.36402817426853745</v>
      </c>
      <c r="F380" s="1">
        <f t="shared" si="103"/>
        <v>0.81111268816367299</v>
      </c>
      <c r="G380" s="1">
        <f t="shared" si="104"/>
        <v>9.4761283785920121</v>
      </c>
      <c r="H380" s="1">
        <f t="shared" si="105"/>
        <v>12</v>
      </c>
    </row>
    <row r="381" spans="2:8">
      <c r="B381" s="1">
        <v>195.5</v>
      </c>
      <c r="C381" s="1">
        <f t="shared" si="100"/>
        <v>1228362.7275536091</v>
      </c>
      <c r="D381" s="1">
        <f t="shared" si="101"/>
        <v>1.1782743044250883</v>
      </c>
      <c r="E381" s="1">
        <f t="shared" si="102"/>
        <v>0.36571711228966736</v>
      </c>
      <c r="F381" s="1">
        <f t="shared" si="103"/>
        <v>0.81055288157646577</v>
      </c>
      <c r="G381" s="1">
        <f t="shared" si="104"/>
        <v>9.4691741253517474</v>
      </c>
      <c r="H381" s="1">
        <f t="shared" si="105"/>
        <v>12</v>
      </c>
    </row>
    <row r="382" spans="2:8">
      <c r="B382" s="1">
        <v>196</v>
      </c>
      <c r="C382" s="1">
        <f t="shared" si="100"/>
        <v>1231504.3202071988</v>
      </c>
      <c r="D382" s="1">
        <f t="shared" si="101"/>
        <v>1.1786397850818144</v>
      </c>
      <c r="E382" s="1">
        <f t="shared" si="102"/>
        <v>0.36740412539994266</v>
      </c>
      <c r="F382" s="1">
        <f t="shared" si="103"/>
        <v>0.80999478353717147</v>
      </c>
      <c r="G382" s="1">
        <f t="shared" si="104"/>
        <v>9.4622410967185733</v>
      </c>
      <c r="H382" s="1">
        <f t="shared" si="105"/>
        <v>12</v>
      </c>
    </row>
    <row r="383" spans="2:8">
      <c r="B383" s="1">
        <v>196.5</v>
      </c>
      <c r="C383" s="1">
        <f t="shared" si="100"/>
        <v>1234645.9128607886</v>
      </c>
      <c r="D383" s="1">
        <f t="shared" si="101"/>
        <v>1.1790024793609017</v>
      </c>
      <c r="E383" s="1">
        <f t="shared" si="102"/>
        <v>0.36908922829333946</v>
      </c>
      <c r="F383" s="1">
        <f t="shared" si="103"/>
        <v>0.80943837268994179</v>
      </c>
      <c r="G383" s="1">
        <f t="shared" si="104"/>
        <v>9.4553290273973278</v>
      </c>
      <c r="H383" s="1">
        <f t="shared" si="105"/>
        <v>12</v>
      </c>
    </row>
    <row r="384" spans="2:8">
      <c r="B384" s="1">
        <v>197</v>
      </c>
      <c r="C384" s="1">
        <f t="shared" si="100"/>
        <v>1237787.5055143784</v>
      </c>
      <c r="D384" s="1">
        <f t="shared" si="101"/>
        <v>1.1793624155145195</v>
      </c>
      <c r="E384" s="1">
        <f t="shared" si="102"/>
        <v>0.37077243551465627</v>
      </c>
      <c r="F384" s="1">
        <f t="shared" si="103"/>
        <v>0.80888362800261082</v>
      </c>
      <c r="G384" s="1">
        <f t="shared" si="104"/>
        <v>9.4484376561138355</v>
      </c>
      <c r="H384" s="1">
        <f t="shared" si="105"/>
        <v>12</v>
      </c>
    </row>
    <row r="385" spans="2:8">
      <c r="B385" s="1">
        <v>197.5</v>
      </c>
      <c r="C385" s="1">
        <f t="shared" si="100"/>
        <v>1240929.0981679682</v>
      </c>
      <c r="D385" s="1">
        <f t="shared" si="101"/>
        <v>1.1797196214376666</v>
      </c>
      <c r="E385" s="1">
        <f t="shared" si="102"/>
        <v>0.37245376146140252</v>
      </c>
      <c r="F385" s="1">
        <f t="shared" si="103"/>
        <v>0.8083305287611805</v>
      </c>
      <c r="G385" s="1">
        <f t="shared" si="104"/>
        <v>9.4415667255463802</v>
      </c>
      <c r="H385" s="1">
        <f t="shared" si="105"/>
        <v>12</v>
      </c>
    </row>
    <row r="386" spans="2:8">
      <c r="B386" s="1">
        <v>198</v>
      </c>
      <c r="C386" s="1">
        <f t="shared" si="100"/>
        <v>1244070.6908215582</v>
      </c>
      <c r="D386" s="1">
        <f t="shared" si="101"/>
        <v>1.1800741246735789</v>
      </c>
      <c r="E386" s="1">
        <f t="shared" si="102"/>
        <v>0.37413322038565849</v>
      </c>
      <c r="F386" s="1">
        <f t="shared" si="103"/>
        <v>0.80777905456441323</v>
      </c>
      <c r="G386" s="1">
        <f t="shared" si="104"/>
        <v>9.4347159822585542</v>
      </c>
      <c r="H386" s="1">
        <f t="shared" si="105"/>
        <v>12</v>
      </c>
    </row>
    <row r="387" spans="2:8">
      <c r="B387" s="1">
        <v>198.5</v>
      </c>
      <c r="C387" s="1">
        <f t="shared" si="100"/>
        <v>1247212.2834751478</v>
      </c>
      <c r="D387" s="1">
        <f t="shared" si="101"/>
        <v>1.1804259524190366</v>
      </c>
      <c r="E387" s="1">
        <f t="shared" si="102"/>
        <v>0.37581082639590596</v>
      </c>
      <c r="F387" s="1">
        <f t="shared" si="103"/>
        <v>0.80722918531853383</v>
      </c>
      <c r="G387" s="1">
        <f t="shared" si="104"/>
        <v>9.4278851766334277</v>
      </c>
      <c r="H387" s="1">
        <f t="shared" si="105"/>
        <v>12</v>
      </c>
    </row>
    <row r="388" spans="2:8">
      <c r="B388" s="1">
        <v>199</v>
      </c>
      <c r="C388" s="1">
        <f t="shared" ref="C388:C418" si="106">2*PI()*B388*1000</f>
        <v>1250353.8761287378</v>
      </c>
      <c r="D388" s="1">
        <f t="shared" ref="D388:D418" si="107">1+$E$15/$E$14*(1-$C$20^2/C388^2)</f>
        <v>1.1807751315295822</v>
      </c>
      <c r="E388" s="1">
        <f t="shared" ref="E388:E418" si="108">$C$21*(C388/$C$20-$C$20/C388)</f>
        <v>0.37748659345883406</v>
      </c>
      <c r="F388" s="1">
        <f t="shared" ref="F388:F418" si="109">(D388^2+E388^2)^0.5/(D388^2+E388^2)</f>
        <v>0.80668090123203218</v>
      </c>
      <c r="G388" s="1">
        <f t="shared" ref="G388:G418" si="110">F388*$C$23/$C$13-$C$3</f>
        <v>9.4210740628089873</v>
      </c>
      <c r="H388" s="1">
        <f t="shared" ref="H388:H418" si="111">$C$2</f>
        <v>12</v>
      </c>
    </row>
    <row r="389" spans="2:8">
      <c r="B389" s="1">
        <v>199.5</v>
      </c>
      <c r="C389" s="1">
        <f t="shared" si="106"/>
        <v>1253495.4687823274</v>
      </c>
      <c r="D389" s="1">
        <f t="shared" si="107"/>
        <v>1.1811216885246445</v>
      </c>
      <c r="E389" s="1">
        <f t="shared" si="108"/>
        <v>0.37916053540111389</v>
      </c>
      <c r="F389" s="1">
        <f t="shared" si="109"/>
        <v>0.80613418281057048</v>
      </c>
      <c r="G389" s="1">
        <f t="shared" si="110"/>
        <v>9.4142823986148798</v>
      </c>
      <c r="H389" s="1">
        <f t="shared" si="111"/>
        <v>12</v>
      </c>
    </row>
    <row r="390" spans="2:8">
      <c r="B390" s="1">
        <v>200</v>
      </c>
      <c r="C390" s="1">
        <f t="shared" si="106"/>
        <v>1256637.0614359174</v>
      </c>
      <c r="D390" s="1">
        <f t="shared" si="107"/>
        <v>1.1814656495925746</v>
      </c>
      <c r="E390" s="1">
        <f t="shared" si="108"/>
        <v>0.38083266591115067</v>
      </c>
      <c r="F390" s="1">
        <f t="shared" si="109"/>
        <v>0.80558901085198864</v>
      </c>
      <c r="G390" s="1">
        <f t="shared" si="110"/>
        <v>9.4075099455103484</v>
      </c>
      <c r="H390" s="1">
        <f t="shared" si="111"/>
        <v>12</v>
      </c>
    </row>
    <row r="391" spans="2:8">
      <c r="B391" s="1">
        <v>200.5</v>
      </c>
      <c r="C391" s="1">
        <f t="shared" si="106"/>
        <v>1259778.6540895069</v>
      </c>
      <c r="D391" s="1">
        <f t="shared" si="107"/>
        <v>1.1818070405955929</v>
      </c>
      <c r="E391" s="1">
        <f t="shared" si="108"/>
        <v>0.38250299854080627</v>
      </c>
      <c r="F391" s="1">
        <f t="shared" si="109"/>
        <v>0.80504536644140678</v>
      </c>
      <c r="G391" s="1">
        <f t="shared" si="110"/>
        <v>9.400756468523408</v>
      </c>
      <c r="H391" s="1">
        <f t="shared" si="111"/>
        <v>12</v>
      </c>
    </row>
    <row r="392" spans="2:8">
      <c r="B392" s="1">
        <v>201</v>
      </c>
      <c r="C392" s="1">
        <f t="shared" si="106"/>
        <v>1262920.246743097</v>
      </c>
      <c r="D392" s="1">
        <f t="shared" si="107"/>
        <v>1.1821458870746513</v>
      </c>
      <c r="E392" s="1">
        <f t="shared" si="108"/>
        <v>0.38417154670709874</v>
      </c>
      <c r="F392" s="1">
        <f t="shared" si="109"/>
        <v>0.80450323094642229</v>
      </c>
      <c r="G392" s="1">
        <f t="shared" si="110"/>
        <v>9.3940217361911831</v>
      </c>
      <c r="H392" s="1">
        <f t="shared" si="111"/>
        <v>12</v>
      </c>
    </row>
    <row r="393" spans="2:8">
      <c r="B393" s="1">
        <v>201.5</v>
      </c>
      <c r="C393" s="1">
        <f t="shared" si="106"/>
        <v>1266061.8393966865</v>
      </c>
      <c r="D393" s="1">
        <f t="shared" si="107"/>
        <v>1.1824822142542097</v>
      </c>
      <c r="E393" s="1">
        <f t="shared" si="108"/>
        <v>0.38583832369387405</v>
      </c>
      <c r="F393" s="1">
        <f t="shared" si="109"/>
        <v>0.80396258601240222</v>
      </c>
      <c r="G393" s="1">
        <f t="shared" si="110"/>
        <v>9.3873055205014051</v>
      </c>
      <c r="H393" s="1">
        <f t="shared" si="111"/>
        <v>12</v>
      </c>
    </row>
    <row r="394" spans="2:8">
      <c r="B394" s="1">
        <v>202</v>
      </c>
      <c r="C394" s="1">
        <f t="shared" si="106"/>
        <v>1269203.4320502765</v>
      </c>
      <c r="D394" s="1">
        <f t="shared" si="107"/>
        <v>1.1828160470469313</v>
      </c>
      <c r="E394" s="1">
        <f t="shared" si="108"/>
        <v>0.38750334265345593</v>
      </c>
      <c r="F394" s="1">
        <f t="shared" si="109"/>
        <v>0.80342341355786218</v>
      </c>
      <c r="G394" s="1">
        <f t="shared" si="110"/>
        <v>9.3806075968350342</v>
      </c>
      <c r="H394" s="1">
        <f t="shared" si="111"/>
        <v>12</v>
      </c>
    </row>
    <row r="395" spans="2:8">
      <c r="B395" s="1">
        <v>202.5</v>
      </c>
      <c r="C395" s="1">
        <f t="shared" si="106"/>
        <v>1272345.0247038661</v>
      </c>
      <c r="D395" s="1">
        <f t="shared" si="107"/>
        <v>1.1831474100582955</v>
      </c>
      <c r="E395" s="1">
        <f t="shared" si="108"/>
        <v>0.38916661660826746</v>
      </c>
      <c r="F395" s="1">
        <f t="shared" si="109"/>
        <v>0.80288569576993851</v>
      </c>
      <c r="G395" s="1">
        <f t="shared" si="110"/>
        <v>9.373927743909988</v>
      </c>
      <c r="H395" s="1">
        <f t="shared" si="111"/>
        <v>12</v>
      </c>
    </row>
    <row r="396" spans="2:8">
      <c r="B396" s="1">
        <v>203</v>
      </c>
      <c r="C396" s="1">
        <f t="shared" si="106"/>
        <v>1275486.6173574559</v>
      </c>
      <c r="D396" s="1">
        <f t="shared" si="107"/>
        <v>1.1834763275911326</v>
      </c>
      <c r="E396" s="1">
        <f t="shared" si="108"/>
        <v>0.39082815845243291</v>
      </c>
      <c r="F396" s="1">
        <f t="shared" si="109"/>
        <v>0.80234941509994451</v>
      </c>
      <c r="G396" s="1">
        <f t="shared" si="110"/>
        <v>9.367265743725957</v>
      </c>
      <c r="H396" s="1">
        <f t="shared" si="111"/>
        <v>12</v>
      </c>
    </row>
    <row r="397" spans="2:8">
      <c r="B397" s="1">
        <v>203.5</v>
      </c>
      <c r="C397" s="1">
        <f t="shared" si="106"/>
        <v>1278628.2100110459</v>
      </c>
      <c r="D397" s="1">
        <f t="shared" si="107"/>
        <v>1.1838028236500791</v>
      </c>
      <c r="E397" s="1">
        <f t="shared" si="108"/>
        <v>0.39248798095335263</v>
      </c>
      <c r="F397" s="1">
        <f t="shared" si="109"/>
        <v>0.80181455425901194</v>
      </c>
      <c r="G397" s="1">
        <f t="shared" si="110"/>
        <v>9.3606213815102457</v>
      </c>
      <c r="H397" s="1">
        <f t="shared" si="111"/>
        <v>12</v>
      </c>
    </row>
    <row r="398" spans="2:8">
      <c r="B398" s="1">
        <v>204</v>
      </c>
      <c r="C398" s="1">
        <f t="shared" si="106"/>
        <v>1281769.8026646355</v>
      </c>
      <c r="D398" s="1">
        <f t="shared" si="107"/>
        <v>1.1841269219459578</v>
      </c>
      <c r="E398" s="1">
        <f t="shared" si="108"/>
        <v>0.39414609675325596</v>
      </c>
      <c r="F398" s="1">
        <f t="shared" si="109"/>
        <v>0.80128109621381705</v>
      </c>
      <c r="G398" s="1">
        <f t="shared" si="110"/>
        <v>9.3539944456646911</v>
      </c>
      <c r="H398" s="1">
        <f t="shared" si="111"/>
        <v>12</v>
      </c>
    </row>
    <row r="399" spans="2:8">
      <c r="B399" s="1">
        <v>204.5</v>
      </c>
      <c r="C399" s="1">
        <f t="shared" si="106"/>
        <v>1284911.3953182255</v>
      </c>
      <c r="D399" s="1">
        <f t="shared" si="107"/>
        <v>1.1844486459000838</v>
      </c>
      <c r="E399" s="1">
        <f t="shared" si="108"/>
        <v>0.39580251837073288</v>
      </c>
      <c r="F399" s="1">
        <f t="shared" si="109"/>
        <v>0.80074902418238547</v>
      </c>
      <c r="G399" s="1">
        <f t="shared" si="110"/>
        <v>9.3473847277135391</v>
      </c>
      <c r="H399" s="1">
        <f t="shared" si="111"/>
        <v>12</v>
      </c>
    </row>
    <row r="400" spans="2:8">
      <c r="B400" s="1">
        <v>205</v>
      </c>
      <c r="C400" s="1">
        <f t="shared" si="106"/>
        <v>1288052.987971815</v>
      </c>
      <c r="D400" s="1">
        <f t="shared" si="107"/>
        <v>1.1847680186484946</v>
      </c>
      <c r="E400" s="1">
        <f t="shared" si="108"/>
        <v>0.39745725820223954</v>
      </c>
      <c r="F400" s="1">
        <f t="shared" si="109"/>
        <v>0.80021832162997852</v>
      </c>
      <c r="G400" s="1">
        <f t="shared" si="110"/>
        <v>9.3407920222523462</v>
      </c>
      <c r="H400" s="1">
        <f t="shared" si="111"/>
        <v>12</v>
      </c>
    </row>
    <row r="401" spans="2:8">
      <c r="B401" s="1">
        <v>205.5</v>
      </c>
      <c r="C401" s="1">
        <f t="shared" si="106"/>
        <v>1291194.5806254051</v>
      </c>
      <c r="D401" s="1">
        <f t="shared" si="107"/>
        <v>1.1850850630461098</v>
      </c>
      <c r="E401" s="1">
        <f t="shared" si="108"/>
        <v>0.39911032852358652</v>
      </c>
      <c r="F401" s="1">
        <f t="shared" si="109"/>
        <v>0.79968897226505686</v>
      </c>
      <c r="G401" s="1">
        <f t="shared" si="110"/>
        <v>9.3342161268978412</v>
      </c>
      <c r="H401" s="1">
        <f t="shared" si="111"/>
        <v>12</v>
      </c>
    </row>
    <row r="402" spans="2:8">
      <c r="B402" s="1">
        <v>206</v>
      </c>
      <c r="C402" s="1">
        <f t="shared" si="106"/>
        <v>1294336.1732789946</v>
      </c>
      <c r="D402" s="1">
        <f t="shared" si="107"/>
        <v>1.1853998016708216</v>
      </c>
      <c r="E402" s="1">
        <f t="shared" si="108"/>
        <v>0.40076174149140076</v>
      </c>
      <c r="F402" s="1">
        <f t="shared" si="109"/>
        <v>0.799160960035319</v>
      </c>
      <c r="G402" s="1">
        <f t="shared" si="110"/>
        <v>9.3276568422387012</v>
      </c>
      <c r="H402" s="1">
        <f t="shared" si="111"/>
        <v>12</v>
      </c>
    </row>
    <row r="403" spans="2:8">
      <c r="B403" s="1">
        <v>206.5</v>
      </c>
      <c r="C403" s="1">
        <f t="shared" si="106"/>
        <v>1297477.7659325846</v>
      </c>
      <c r="D403" s="1">
        <f t="shared" si="107"/>
        <v>1.1857122568275122</v>
      </c>
      <c r="E403" s="1">
        <f t="shared" si="108"/>
        <v>0.40241150914457025</v>
      </c>
      <c r="F403" s="1">
        <f t="shared" si="109"/>
        <v>0.79863426912381541</v>
      </c>
      <c r="G403" s="1">
        <f t="shared" si="110"/>
        <v>9.3211139717872928</v>
      </c>
      <c r="H403" s="1">
        <f t="shared" si="111"/>
        <v>12</v>
      </c>
    </row>
    <row r="404" spans="2:8">
      <c r="B404" s="1">
        <v>207</v>
      </c>
      <c r="C404" s="1">
        <f t="shared" si="106"/>
        <v>1300619.3585861742</v>
      </c>
      <c r="D404" s="1">
        <f t="shared" si="107"/>
        <v>1.1860224505520078</v>
      </c>
      <c r="E404" s="1">
        <f t="shared" si="108"/>
        <v>0.40405964340566441</v>
      </c>
      <c r="F404" s="1">
        <f t="shared" si="109"/>
        <v>0.79810888394513546</v>
      </c>
      <c r="G404" s="1">
        <f t="shared" si="110"/>
        <v>9.3145873219322972</v>
      </c>
      <c r="H404" s="1">
        <f t="shared" si="111"/>
        <v>12</v>
      </c>
    </row>
    <row r="405" spans="2:8">
      <c r="B405" s="1">
        <v>207.5</v>
      </c>
      <c r="C405" s="1">
        <f t="shared" si="106"/>
        <v>1303760.9512397642</v>
      </c>
      <c r="D405" s="1">
        <f t="shared" si="107"/>
        <v>1.1863304046149625</v>
      </c>
      <c r="E405" s="1">
        <f t="shared" si="108"/>
        <v>0.40570615608233745</v>
      </c>
      <c r="F405" s="1">
        <f t="shared" si="109"/>
        <v>0.79758478914166386</v>
      </c>
      <c r="G405" s="1">
        <f t="shared" si="110"/>
        <v>9.3080767018922046</v>
      </c>
      <c r="H405" s="1">
        <f t="shared" si="111"/>
        <v>12</v>
      </c>
    </row>
    <row r="406" spans="2:8">
      <c r="B406" s="1">
        <v>208</v>
      </c>
      <c r="C406" s="1">
        <f t="shared" si="106"/>
        <v>1306902.543893354</v>
      </c>
      <c r="D406" s="1">
        <f t="shared" si="107"/>
        <v>1.1866361405256791</v>
      </c>
      <c r="E406" s="1">
        <f t="shared" si="108"/>
        <v>0.40735105886870721</v>
      </c>
      <c r="F406" s="1">
        <f t="shared" si="109"/>
        <v>0.79706196957990916</v>
      </c>
      <c r="G406" s="1">
        <f t="shared" si="110"/>
        <v>9.301581923669703</v>
      </c>
      <c r="H406" s="1">
        <f t="shared" si="111"/>
        <v>12</v>
      </c>
    </row>
    <row r="407" spans="2:8">
      <c r="B407" s="1">
        <v>208.5</v>
      </c>
      <c r="C407" s="1">
        <f t="shared" si="106"/>
        <v>1310044.1365469438</v>
      </c>
      <c r="D407" s="1">
        <f t="shared" si="107"/>
        <v>1.1869396795358644</v>
      </c>
      <c r="E407" s="1">
        <f t="shared" si="108"/>
        <v>0.40899436334671857</v>
      </c>
      <c r="F407" s="1">
        <f t="shared" si="109"/>
        <v>0.79654041034689893</v>
      </c>
      <c r="G407" s="1">
        <f t="shared" si="110"/>
        <v>9.2951028020069053</v>
      </c>
      <c r="H407" s="1">
        <f t="shared" si="111"/>
        <v>12</v>
      </c>
    </row>
    <row r="408" spans="2:8">
      <c r="B408" s="1">
        <v>209</v>
      </c>
      <c r="C408" s="1">
        <f t="shared" si="106"/>
        <v>1313185.7292005336</v>
      </c>
      <c r="D408" s="1">
        <f t="shared" si="107"/>
        <v>1.1872410426433229</v>
      </c>
      <c r="E408" s="1">
        <f t="shared" si="108"/>
        <v>0.41063608098748416</v>
      </c>
      <c r="F408" s="1">
        <f t="shared" si="109"/>
        <v>0.79602009674664165</v>
      </c>
      <c r="G408" s="1">
        <f t="shared" si="110"/>
        <v>9.2886391543413893</v>
      </c>
      <c r="H408" s="1">
        <f t="shared" si="111"/>
        <v>12</v>
      </c>
    </row>
    <row r="409" spans="2:8">
      <c r="B409" s="1">
        <v>209.5</v>
      </c>
      <c r="C409" s="1">
        <f t="shared" si="106"/>
        <v>1316327.3218541234</v>
      </c>
      <c r="D409" s="1">
        <f t="shared" si="107"/>
        <v>1.1875402505955874</v>
      </c>
      <c r="E409" s="1">
        <f t="shared" si="108"/>
        <v>0.41227622315260704</v>
      </c>
      <c r="F409" s="1">
        <f t="shared" si="109"/>
        <v>0.79550101429665443</v>
      </c>
      <c r="G409" s="1">
        <f t="shared" si="110"/>
        <v>9.2821908007630647</v>
      </c>
      <c r="H409" s="1">
        <f t="shared" si="111"/>
        <v>12</v>
      </c>
    </row>
    <row r="410" spans="2:8">
      <c r="B410" s="1">
        <v>210</v>
      </c>
      <c r="C410" s="1">
        <f t="shared" si="106"/>
        <v>1319468.9145077132</v>
      </c>
      <c r="D410" s="1">
        <f t="shared" si="107"/>
        <v>1.1878373238934916</v>
      </c>
      <c r="E410" s="1">
        <f t="shared" si="108"/>
        <v>0.41391480109548479</v>
      </c>
      <c r="F410" s="1">
        <f t="shared" si="109"/>
        <v>0.79498314872455467</v>
      </c>
      <c r="G410" s="1">
        <f t="shared" si="110"/>
        <v>9.2757575639718315</v>
      </c>
      <c r="H410" s="1">
        <f t="shared" si="111"/>
        <v>12</v>
      </c>
    </row>
    <row r="411" spans="2:8">
      <c r="B411" s="1">
        <v>210.5</v>
      </c>
      <c r="C411" s="1">
        <f t="shared" si="106"/>
        <v>1322610.507161303</v>
      </c>
      <c r="D411" s="1">
        <f t="shared" si="107"/>
        <v>1.1881322827946803</v>
      </c>
      <c r="E411" s="1">
        <f t="shared" si="108"/>
        <v>0.41555182596259427</v>
      </c>
      <c r="F411" s="1">
        <f t="shared" si="109"/>
        <v>0.79446648596471348</v>
      </c>
      <c r="G411" s="1">
        <f t="shared" si="110"/>
        <v>9.2693392692360117</v>
      </c>
      <c r="H411" s="1">
        <f t="shared" si="111"/>
        <v>12</v>
      </c>
    </row>
    <row r="412" spans="2:8">
      <c r="B412" s="1">
        <v>211</v>
      </c>
      <c r="C412" s="1">
        <f t="shared" si="106"/>
        <v>1325752.0998148927</v>
      </c>
      <c r="D412" s="1">
        <f t="shared" si="107"/>
        <v>1.1884251473170635</v>
      </c>
      <c r="E412" s="1">
        <f t="shared" si="108"/>
        <v>0.41718730879475824</v>
      </c>
      <c r="F412" s="1">
        <f t="shared" si="109"/>
        <v>0.79395101215497155</v>
      </c>
      <c r="G412" s="1">
        <f t="shared" si="110"/>
        <v>9.2629357443515463</v>
      </c>
      <c r="H412" s="1">
        <f t="shared" si="111"/>
        <v>12</v>
      </c>
    </row>
    <row r="413" spans="2:8">
      <c r="B413" s="1">
        <v>211.5</v>
      </c>
      <c r="C413" s="1">
        <f t="shared" si="106"/>
        <v>1328893.6924684823</v>
      </c>
      <c r="D413" s="1">
        <f t="shared" si="107"/>
        <v>1.1887159372422129</v>
      </c>
      <c r="E413" s="1">
        <f t="shared" si="108"/>
        <v>0.4188212605283948</v>
      </c>
      <c r="F413" s="1">
        <f t="shared" si="109"/>
        <v>0.79343671363341384</v>
      </c>
      <c r="G413" s="1">
        <f t="shared" si="110"/>
        <v>9.2565468196019314</v>
      </c>
      <c r="H413" s="1">
        <f t="shared" si="111"/>
        <v>12</v>
      </c>
    </row>
    <row r="414" spans="2:8">
      <c r="B414" s="1">
        <v>212</v>
      </c>
      <c r="C414" s="1">
        <f t="shared" si="106"/>
        <v>1332035.2851220723</v>
      </c>
      <c r="D414" s="1">
        <f t="shared" si="107"/>
        <v>1.1890046721187029</v>
      </c>
      <c r="E414" s="1">
        <f t="shared" si="108"/>
        <v>0.42045369199674859</v>
      </c>
      <c r="F414" s="1">
        <f t="shared" si="109"/>
        <v>0.79292357693520321</v>
      </c>
      <c r="G414" s="1">
        <f t="shared" si="110"/>
        <v>9.2501723277188823</v>
      </c>
      <c r="H414" s="1">
        <f t="shared" si="111"/>
        <v>12</v>
      </c>
    </row>
    <row r="415" spans="2:8">
      <c r="B415" s="1">
        <v>212.5</v>
      </c>
      <c r="C415" s="1">
        <f t="shared" si="106"/>
        <v>1335176.8777756619</v>
      </c>
      <c r="D415" s="1">
        <f t="shared" si="107"/>
        <v>1.1892913712653947</v>
      </c>
      <c r="E415" s="1">
        <f t="shared" si="108"/>
        <v>0.42208461393110352</v>
      </c>
      <c r="F415" s="1">
        <f t="shared" si="109"/>
        <v>0.79241158878947238</v>
      </c>
      <c r="G415" s="1">
        <f t="shared" si="110"/>
        <v>9.2438121038437249</v>
      </c>
      <c r="H415" s="1">
        <f t="shared" si="111"/>
        <v>12</v>
      </c>
    </row>
    <row r="416" spans="2:8">
      <c r="B416" s="1">
        <v>213</v>
      </c>
      <c r="C416" s="1">
        <f t="shared" si="106"/>
        <v>1338318.4704292519</v>
      </c>
      <c r="D416" s="1">
        <f t="shared" si="107"/>
        <v>1.1895760537746696</v>
      </c>
      <c r="E416" s="1">
        <f t="shared" si="108"/>
        <v>0.42371403696198101</v>
      </c>
      <c r="F416" s="1">
        <f t="shared" si="109"/>
        <v>0.79190073611627088</v>
      </c>
      <c r="G416" s="1">
        <f t="shared" si="110"/>
        <v>9.2374659854894698</v>
      </c>
      <c r="H416" s="1">
        <f t="shared" si="111"/>
        <v>12</v>
      </c>
    </row>
    <row r="417" spans="2:8">
      <c r="B417" s="1">
        <v>213.5</v>
      </c>
      <c r="C417" s="1">
        <f t="shared" si="106"/>
        <v>1341460.0630828417</v>
      </c>
      <c r="D417" s="1">
        <f t="shared" si="107"/>
        <v>1.1898587385156061</v>
      </c>
      <c r="E417" s="1">
        <f t="shared" si="108"/>
        <v>0.42534197162031878</v>
      </c>
      <c r="F417" s="1">
        <f t="shared" si="109"/>
        <v>0.79139100602356827</v>
      </c>
      <c r="G417" s="1">
        <f t="shared" si="110"/>
        <v>9.2311338125035789</v>
      </c>
      <c r="H417" s="1">
        <f t="shared" si="111"/>
        <v>12</v>
      </c>
    </row>
    <row r="418" spans="2:8">
      <c r="B418" s="1">
        <v>214</v>
      </c>
      <c r="C418" s="1">
        <f t="shared" si="106"/>
        <v>1344601.6557364315</v>
      </c>
      <c r="D418" s="1">
        <f t="shared" si="107"/>
        <v>1.1901394441371076</v>
      </c>
      <c r="E418" s="1">
        <f t="shared" si="108"/>
        <v>0.42696842833863463</v>
      </c>
      <c r="F418" s="1">
        <f t="shared" si="109"/>
        <v>0.79088238580430958</v>
      </c>
      <c r="G418" s="1">
        <f t="shared" si="110"/>
        <v>9.2248154270313947</v>
      </c>
      <c r="H418" s="1">
        <f t="shared" si="111"/>
        <v>12</v>
      </c>
    </row>
    <row r="419" spans="2:8">
      <c r="B419" s="1">
        <v>214.5</v>
      </c>
      <c r="C419" s="1">
        <f t="shared" ref="C419" si="112">2*PI()*B419*1000</f>
        <v>1347743.2483900213</v>
      </c>
      <c r="D419" s="1">
        <f t="shared" ref="D419" si="113">1+$E$15/$E$14*(1-$C$20^2/C419^2)</f>
        <v>1.1904181890709784</v>
      </c>
      <c r="E419" s="1">
        <f t="shared" ref="E419" si="114">$C$21*(C419/$C$20-$C$20/C419)</f>
        <v>0.42859341745217322</v>
      </c>
      <c r="F419" s="1">
        <f t="shared" ref="F419" si="115">(D419^2+E419^2)^0.5/(D419^2+E419^2)</f>
        <v>0.79037486293352599</v>
      </c>
      <c r="G419" s="1">
        <f t="shared" ref="G419" si="116">F419*$C$23/$C$13-$C$3</f>
        <v>9.2185106734802389</v>
      </c>
      <c r="H419" s="1">
        <f t="shared" ref="H419" si="117">$C$2</f>
        <v>12</v>
      </c>
    </row>
    <row r="420" spans="2:8">
      <c r="B420" s="1">
        <v>215</v>
      </c>
      <c r="C420" s="1">
        <f t="shared" ref="C420:C451" si="118">2*PI()*B420*1000</f>
        <v>1350884.8410436111</v>
      </c>
      <c r="D420" s="1">
        <f t="shared" ref="D420:D451" si="119">1+$E$15/$E$14*(1-$C$20^2/C420^2)</f>
        <v>1.1906949915349483</v>
      </c>
      <c r="E420" s="1">
        <f t="shared" ref="E420:E451" si="120">$C$21*(C420/$C$20-$C$20/C420)</f>
        <v>0.430216949200038</v>
      </c>
      <c r="F420" s="1">
        <f t="shared" ref="F420:F451" si="121">(D420^2+E420^2)^0.5/(D420^2+E420^2)</f>
        <v>0.78986842506549504</v>
      </c>
      <c r="G420" s="1">
        <f t="shared" ref="G420:G451" si="122">F420*$C$23/$C$13-$C$3</f>
        <v>9.2122193984841445</v>
      </c>
      <c r="H420" s="1">
        <f t="shared" ref="H420:H451" si="123">$C$2</f>
        <v>12</v>
      </c>
    </row>
    <row r="421" spans="2:8">
      <c r="B421" s="1">
        <v>215.5</v>
      </c>
      <c r="C421" s="1">
        <f t="shared" si="118"/>
        <v>1354026.4336972008</v>
      </c>
      <c r="D421" s="1">
        <f t="shared" si="119"/>
        <v>1.1909698695356503</v>
      </c>
      <c r="E421" s="1">
        <f t="shared" si="120"/>
        <v>0.43183903372630533</v>
      </c>
      <c r="F421" s="1">
        <f t="shared" si="121"/>
        <v>0.78936306003095313</v>
      </c>
      <c r="G421" s="1">
        <f t="shared" si="122"/>
        <v>9.2059414508692132</v>
      </c>
      <c r="H421" s="1">
        <f t="shared" si="123"/>
        <v>12</v>
      </c>
    </row>
    <row r="422" spans="2:8">
      <c r="B422" s="1">
        <v>216</v>
      </c>
      <c r="C422" s="1">
        <f t="shared" si="118"/>
        <v>1357168.0263507906</v>
      </c>
      <c r="D422" s="1">
        <f t="shared" si="119"/>
        <v>1.1912428408715487</v>
      </c>
      <c r="E422" s="1">
        <f t="shared" si="120"/>
        <v>0.43345968108112531</v>
      </c>
      <c r="F422" s="1">
        <f t="shared" si="121"/>
        <v>0.78885875583435616</v>
      </c>
      <c r="G422" s="1">
        <f t="shared" si="122"/>
        <v>9.1996766816196072</v>
      </c>
      <c r="H422" s="1">
        <f t="shared" si="123"/>
        <v>12</v>
      </c>
    </row>
    <row r="423" spans="2:8">
      <c r="B423" s="1">
        <v>216.5</v>
      </c>
      <c r="C423" s="1">
        <f t="shared" si="118"/>
        <v>1360309.6190043804</v>
      </c>
      <c r="D423" s="1">
        <f t="shared" si="119"/>
        <v>1.1915139231358209</v>
      </c>
      <c r="E423" s="1">
        <f t="shared" si="120"/>
        <v>0.43507890122180598</v>
      </c>
      <c r="F423" s="1">
        <f t="shared" si="121"/>
        <v>0.78835550065118964</v>
      </c>
      <c r="G423" s="1">
        <f t="shared" si="122"/>
        <v>9.1934249438441107</v>
      </c>
      <c r="H423" s="1">
        <f t="shared" si="123"/>
        <v>12</v>
      </c>
    </row>
    <row r="424" spans="2:8">
      <c r="B424" s="1">
        <v>217</v>
      </c>
      <c r="C424" s="1">
        <f t="shared" si="118"/>
        <v>1363451.2116579702</v>
      </c>
      <c r="D424" s="1">
        <f t="shared" si="119"/>
        <v>1.1917831337191909</v>
      </c>
      <c r="E424" s="1">
        <f t="shared" si="120"/>
        <v>0.43669670401388266</v>
      </c>
      <c r="F424" s="1">
        <f t="shared" si="121"/>
        <v>0.78785328282532718</v>
      </c>
      <c r="G424" s="1">
        <f t="shared" si="122"/>
        <v>9.18718609274333</v>
      </c>
      <c r="H424" s="1">
        <f t="shared" si="123"/>
        <v>12</v>
      </c>
    </row>
    <row r="425" spans="2:8">
      <c r="B425" s="1">
        <v>217.5</v>
      </c>
      <c r="C425" s="1">
        <f t="shared" si="118"/>
        <v>1366592.80431156</v>
      </c>
      <c r="D425" s="1">
        <f t="shared" si="119"/>
        <v>1.19205048981272</v>
      </c>
      <c r="E425" s="1">
        <f t="shared" si="120"/>
        <v>0.43831309923217343</v>
      </c>
      <c r="F425" s="1">
        <f t="shared" si="121"/>
        <v>0.78735209086643365</v>
      </c>
      <c r="G425" s="1">
        <f t="shared" si="122"/>
        <v>9.1809599855774291</v>
      </c>
      <c r="H425" s="1">
        <f t="shared" si="123"/>
        <v>12</v>
      </c>
    </row>
    <row r="426" spans="2:8">
      <c r="B426" s="1">
        <v>218</v>
      </c>
      <c r="C426" s="1">
        <f t="shared" si="118"/>
        <v>1369734.3969651498</v>
      </c>
      <c r="D426" s="1">
        <f t="shared" si="119"/>
        <v>1.1923160084105502</v>
      </c>
      <c r="E426" s="1">
        <f t="shared" si="120"/>
        <v>0.43992809656181892</v>
      </c>
      <c r="F426" s="1">
        <f t="shared" si="121"/>
        <v>0.78685191344741612</v>
      </c>
      <c r="G426" s="1">
        <f t="shared" si="122"/>
        <v>9.1747464816344628</v>
      </c>
      <c r="H426" s="1">
        <f t="shared" si="123"/>
        <v>12</v>
      </c>
    </row>
    <row r="427" spans="2:8">
      <c r="B427" s="1">
        <v>218.5</v>
      </c>
      <c r="C427" s="1">
        <f t="shared" si="118"/>
        <v>1372875.9896187396</v>
      </c>
      <c r="D427" s="1">
        <f t="shared" si="119"/>
        <v>1.1925797063126053</v>
      </c>
      <c r="E427" s="1">
        <f t="shared" si="120"/>
        <v>0.44154170559930894</v>
      </c>
      <c r="F427" s="1">
        <f t="shared" si="121"/>
        <v>0.78635273940191752</v>
      </c>
      <c r="G427" s="1">
        <f t="shared" si="122"/>
        <v>9.1685454421992496</v>
      </c>
      <c r="H427" s="1">
        <f t="shared" si="123"/>
        <v>12</v>
      </c>
    </row>
    <row r="428" spans="2:8">
      <c r="B428" s="1">
        <v>219</v>
      </c>
      <c r="C428" s="1">
        <f t="shared" si="118"/>
        <v>1376017.5822723296</v>
      </c>
      <c r="D428" s="1">
        <f t="shared" si="119"/>
        <v>1.1928416001272488</v>
      </c>
      <c r="E428" s="1">
        <f t="shared" si="120"/>
        <v>0.44315393585349366</v>
      </c>
      <c r="F428" s="1">
        <f t="shared" si="121"/>
        <v>0.78585455772185664</v>
      </c>
      <c r="G428" s="1">
        <f t="shared" si="122"/>
        <v>9.1623567305228004</v>
      </c>
      <c r="H428" s="1">
        <f t="shared" si="123"/>
        <v>12</v>
      </c>
    </row>
    <row r="429" spans="2:8">
      <c r="B429" s="1">
        <v>219.5</v>
      </c>
      <c r="C429" s="1">
        <f t="shared" si="118"/>
        <v>1379159.1749259192</v>
      </c>
      <c r="D429" s="1">
        <f t="shared" si="119"/>
        <v>1.1931017062738982</v>
      </c>
      <c r="E429" s="1">
        <f t="shared" si="120"/>
        <v>0.44476479674658237</v>
      </c>
      <c r="F429" s="1">
        <f t="shared" si="121"/>
        <v>0.78535735755500813</v>
      </c>
      <c r="G429" s="1">
        <f t="shared" si="122"/>
        <v>9.1561802117922575</v>
      </c>
      <c r="H429" s="1">
        <f t="shared" si="123"/>
        <v>12</v>
      </c>
    </row>
    <row r="430" spans="2:8">
      <c r="B430" s="1">
        <v>220</v>
      </c>
      <c r="C430" s="1">
        <f t="shared" si="118"/>
        <v>1382300.7675795089</v>
      </c>
      <c r="D430" s="1">
        <f t="shared" si="119"/>
        <v>1.1933600409855989</v>
      </c>
      <c r="E430" s="1">
        <f t="shared" si="120"/>
        <v>0.4463742976151282</v>
      </c>
      <c r="F430" s="1">
        <f t="shared" si="121"/>
        <v>0.78486112820262754</v>
      </c>
      <c r="G430" s="1">
        <f t="shared" si="122"/>
        <v>9.150015753101405</v>
      </c>
      <c r="H430" s="1">
        <f t="shared" si="123"/>
        <v>12</v>
      </c>
    </row>
    <row r="431" spans="2:8">
      <c r="B431" s="1">
        <v>220.5</v>
      </c>
      <c r="C431" s="1">
        <f t="shared" si="118"/>
        <v>1385442.3602330987</v>
      </c>
      <c r="D431" s="1">
        <f t="shared" si="119"/>
        <v>1.193616620311557</v>
      </c>
      <c r="E431" s="1">
        <f t="shared" si="120"/>
        <v>0.44798244771099865</v>
      </c>
      <c r="F431" s="1">
        <f t="shared" si="121"/>
        <v>0.7843658591171162</v>
      </c>
      <c r="G431" s="1">
        <f t="shared" si="122"/>
        <v>9.1438632234216399</v>
      </c>
      <c r="H431" s="1">
        <f t="shared" si="123"/>
        <v>12</v>
      </c>
    </row>
    <row r="432" spans="2:8">
      <c r="B432" s="1">
        <v>221</v>
      </c>
      <c r="C432" s="1">
        <f t="shared" si="118"/>
        <v>1388583.9528866885</v>
      </c>
      <c r="D432" s="1">
        <f t="shared" si="119"/>
        <v>1.1938714601196327</v>
      </c>
      <c r="E432" s="1">
        <f t="shared" si="120"/>
        <v>0.44958925620233414</v>
      </c>
      <c r="F432" s="1">
        <f t="shared" si="121"/>
        <v>0.78387153989972524</v>
      </c>
      <c r="G432" s="1">
        <f t="shared" si="122"/>
        <v>9.1377224935734684</v>
      </c>
      <c r="H432" s="1">
        <f t="shared" si="123"/>
        <v>12</v>
      </c>
    </row>
    <row r="433" spans="2:8">
      <c r="B433" s="1">
        <v>221.5</v>
      </c>
      <c r="C433" s="1">
        <f t="shared" si="118"/>
        <v>1391725.5455402783</v>
      </c>
      <c r="D433" s="1">
        <f t="shared" si="119"/>
        <v>1.1941245760987926</v>
      </c>
      <c r="E433" s="1">
        <f t="shared" si="120"/>
        <v>0.45119473217449257</v>
      </c>
      <c r="F433" s="1">
        <f t="shared" si="121"/>
        <v>0.78337816029830309</v>
      </c>
      <c r="G433" s="1">
        <f t="shared" si="122"/>
        <v>9.131593436198516</v>
      </c>
      <c r="H433" s="1">
        <f t="shared" si="123"/>
        <v>12</v>
      </c>
    </row>
    <row r="434" spans="2:8">
      <c r="B434" s="1">
        <v>222</v>
      </c>
      <c r="C434" s="1">
        <f t="shared" si="118"/>
        <v>1394867.1381938681</v>
      </c>
      <c r="D434" s="1">
        <f t="shared" si="119"/>
        <v>1.1943759837615247</v>
      </c>
      <c r="E434" s="1">
        <f t="shared" si="120"/>
        <v>0.45279888463098211</v>
      </c>
      <c r="F434" s="1">
        <f t="shared" si="121"/>
        <v>0.78288571020507747</v>
      </c>
      <c r="G434" s="1">
        <f t="shared" si="122"/>
        <v>9.1254759257319673</v>
      </c>
      <c r="H434" s="1">
        <f t="shared" si="123"/>
        <v>12</v>
      </c>
    </row>
    <row r="435" spans="2:8">
      <c r="B435" s="1">
        <v>222.5</v>
      </c>
      <c r="C435" s="1">
        <f t="shared" si="118"/>
        <v>1398008.7308474579</v>
      </c>
      <c r="D435" s="1">
        <f t="shared" si="119"/>
        <v>1.194625698446216</v>
      </c>
      <c r="E435" s="1">
        <f t="shared" si="120"/>
        <v>0.45440172249438027</v>
      </c>
      <c r="F435" s="1">
        <f t="shared" si="121"/>
        <v>0.78239417965447799</v>
      </c>
      <c r="G435" s="1">
        <f t="shared" si="122"/>
        <v>9.1193698383755333</v>
      </c>
      <c r="H435" s="1">
        <f t="shared" si="123"/>
        <v>12</v>
      </c>
    </row>
    <row r="436" spans="2:8">
      <c r="B436" s="1">
        <v>223</v>
      </c>
      <c r="C436" s="1">
        <f t="shared" si="118"/>
        <v>1401150.3235010477</v>
      </c>
      <c r="D436" s="1">
        <f t="shared" si="119"/>
        <v>1.1948737353194914</v>
      </c>
      <c r="E436" s="1">
        <f t="shared" si="120"/>
        <v>0.45600325460724112</v>
      </c>
      <c r="F436" s="1">
        <f t="shared" si="121"/>
        <v>0.78190355882099594</v>
      </c>
      <c r="G436" s="1">
        <f t="shared" si="122"/>
        <v>9.113275052070847</v>
      </c>
      <c r="H436" s="1">
        <f t="shared" si="123"/>
        <v>12</v>
      </c>
    </row>
    <row r="437" spans="2:8">
      <c r="B437" s="1">
        <v>223.5</v>
      </c>
      <c r="C437" s="1">
        <f t="shared" si="118"/>
        <v>1404291.9161546375</v>
      </c>
      <c r="D437" s="1">
        <f t="shared" si="119"/>
        <v>1.1951201093785162</v>
      </c>
      <c r="E437" s="1">
        <f t="shared" si="120"/>
        <v>0.45760348973299153</v>
      </c>
      <c r="F437" s="1">
        <f t="shared" si="121"/>
        <v>0.78141383801708042</v>
      </c>
      <c r="G437" s="1">
        <f t="shared" si="122"/>
        <v>9.1071914464733421</v>
      </c>
      <c r="H437" s="1">
        <f t="shared" si="123"/>
        <v>12</v>
      </c>
    </row>
    <row r="438" spans="2:8">
      <c r="B438" s="1">
        <v>224</v>
      </c>
      <c r="C438" s="1">
        <f t="shared" si="118"/>
        <v>1407433.5088082273</v>
      </c>
      <c r="D438" s="1">
        <f t="shared" si="119"/>
        <v>1.1953648354532642</v>
      </c>
      <c r="E438" s="1">
        <f t="shared" si="120"/>
        <v>0.45920243655681275</v>
      </c>
      <c r="F438" s="1">
        <f t="shared" si="121"/>
        <v>0.78092500769106965</v>
      </c>
      <c r="G438" s="1">
        <f t="shared" si="122"/>
        <v>9.1011189029265438</v>
      </c>
      <c r="H438" s="1">
        <f t="shared" si="123"/>
        <v>12</v>
      </c>
    </row>
    <row r="439" spans="2:8">
      <c r="B439" s="1">
        <v>224.5</v>
      </c>
      <c r="C439" s="1">
        <f t="shared" si="118"/>
        <v>1410575.1014618173</v>
      </c>
      <c r="D439" s="1">
        <f t="shared" si="119"/>
        <v>1.1956079282087486</v>
      </c>
      <c r="E439" s="1">
        <f t="shared" si="120"/>
        <v>0.4608001036865132</v>
      </c>
      <c r="F439" s="1">
        <f t="shared" si="121"/>
        <v>0.78043705842515776</v>
      </c>
      <c r="G439" s="1">
        <f t="shared" si="122"/>
        <v>9.0950573044368213</v>
      </c>
      <c r="H439" s="1">
        <f t="shared" si="123"/>
        <v>12</v>
      </c>
    </row>
    <row r="440" spans="2:8">
      <c r="B440" s="1">
        <v>225</v>
      </c>
      <c r="C440" s="1">
        <f t="shared" si="118"/>
        <v>1413716.6941154068</v>
      </c>
      <c r="D440" s="1">
        <f t="shared" si="119"/>
        <v>1.1958494021472195</v>
      </c>
      <c r="E440" s="1">
        <f t="shared" si="120"/>
        <v>0.46239649965338631</v>
      </c>
      <c r="F440" s="1">
        <f t="shared" si="121"/>
        <v>0.77994998093339785</v>
      </c>
      <c r="G440" s="1">
        <f t="shared" si="122"/>
        <v>9.0890065356485703</v>
      </c>
      <c r="H440" s="1">
        <f t="shared" si="123"/>
        <v>12</v>
      </c>
    </row>
    <row r="441" spans="2:8">
      <c r="B441" s="1">
        <v>225.5</v>
      </c>
      <c r="C441" s="1">
        <f t="shared" si="118"/>
        <v>1416858.2867689969</v>
      </c>
      <c r="D441" s="1">
        <f t="shared" si="119"/>
        <v>1.196089271610326</v>
      </c>
      <c r="E441" s="1">
        <f t="shared" si="120"/>
        <v>0.46399163291306122</v>
      </c>
      <c r="F441" s="1">
        <f t="shared" si="121"/>
        <v>0.77946376605973555</v>
      </c>
      <c r="G441" s="1">
        <f t="shared" si="122"/>
        <v>9.0829664828197902</v>
      </c>
      <c r="H441" s="1">
        <f t="shared" si="123"/>
        <v>12</v>
      </c>
    </row>
    <row r="442" spans="2:8">
      <c r="B442" s="1">
        <v>226</v>
      </c>
      <c r="C442" s="1">
        <f t="shared" si="118"/>
        <v>1419999.8794225864</v>
      </c>
      <c r="D442" s="1">
        <f t="shared" si="119"/>
        <v>1.1963275507812472</v>
      </c>
      <c r="E442" s="1">
        <f t="shared" si="120"/>
        <v>0.46558551184633756</v>
      </c>
      <c r="F442" s="1">
        <f t="shared" si="121"/>
        <v>0.77897840477607905</v>
      </c>
      <c r="G442" s="1">
        <f t="shared" si="122"/>
        <v>9.0769370337981083</v>
      </c>
      <c r="H442" s="1">
        <f t="shared" si="123"/>
        <v>12</v>
      </c>
    </row>
    <row r="443" spans="2:8">
      <c r="B443" s="1">
        <v>226.5</v>
      </c>
      <c r="C443" s="1">
        <f t="shared" si="118"/>
        <v>1423141.4720761764</v>
      </c>
      <c r="D443" s="1">
        <f t="shared" si="119"/>
        <v>1.1965642536867873</v>
      </c>
      <c r="E443" s="1">
        <f t="shared" si="120"/>
        <v>0.46717814476001301</v>
      </c>
      <c r="F443" s="1">
        <f t="shared" si="121"/>
        <v>0.77849388818039889</v>
      </c>
      <c r="G443" s="1">
        <f t="shared" si="122"/>
        <v>9.0709180779971774</v>
      </c>
      <c r="H443" s="1">
        <f t="shared" si="123"/>
        <v>12</v>
      </c>
    </row>
    <row r="444" spans="2:8">
      <c r="B444" s="1">
        <v>227</v>
      </c>
      <c r="C444" s="1">
        <f t="shared" si="118"/>
        <v>1426283.064729766</v>
      </c>
      <c r="D444" s="1">
        <f t="shared" si="119"/>
        <v>1.1967993941994408</v>
      </c>
      <c r="E444" s="1">
        <f t="shared" si="120"/>
        <v>0.46876953988769698</v>
      </c>
      <c r="F444" s="1">
        <f t="shared" si="121"/>
        <v>0.77801020749486249</v>
      </c>
      <c r="G444" s="1">
        <f t="shared" si="122"/>
        <v>9.0649095063734961</v>
      </c>
      <c r="H444" s="1">
        <f t="shared" si="123"/>
        <v>12</v>
      </c>
    </row>
    <row r="445" spans="2:8">
      <c r="B445" s="1">
        <v>227.5</v>
      </c>
      <c r="C445" s="1">
        <f t="shared" si="118"/>
        <v>1429424.657383356</v>
      </c>
      <c r="D445" s="1">
        <f t="shared" si="119"/>
        <v>1.1970329860394249</v>
      </c>
      <c r="E445" s="1">
        <f t="shared" si="120"/>
        <v>0.47035970539061606</v>
      </c>
      <c r="F445" s="1">
        <f t="shared" si="121"/>
        <v>0.77752735406399687</v>
      </c>
      <c r="G445" s="1">
        <f t="shared" si="122"/>
        <v>9.058911211403581</v>
      </c>
      <c r="H445" s="1">
        <f t="shared" si="123"/>
        <v>12</v>
      </c>
    </row>
    <row r="446" spans="2:8">
      <c r="B446" s="1">
        <v>228</v>
      </c>
      <c r="C446" s="1">
        <f t="shared" si="118"/>
        <v>1432566.2500369456</v>
      </c>
      <c r="D446" s="1">
        <f t="shared" si="119"/>
        <v>1.1972650427766809</v>
      </c>
      <c r="E446" s="1">
        <f t="shared" si="120"/>
        <v>0.47194864935840652</v>
      </c>
      <c r="F446" s="1">
        <f t="shared" si="121"/>
        <v>0.77704531935288412</v>
      </c>
      <c r="G446" s="1">
        <f t="shared" si="122"/>
        <v>9.0529230870615667</v>
      </c>
      <c r="H446" s="1">
        <f t="shared" si="123"/>
        <v>12</v>
      </c>
    </row>
    <row r="447" spans="2:8">
      <c r="B447" s="1">
        <v>228.5</v>
      </c>
      <c r="C447" s="1">
        <f t="shared" si="118"/>
        <v>1435707.8426905354</v>
      </c>
      <c r="D447" s="1">
        <f t="shared" si="119"/>
        <v>1.1974955778328453</v>
      </c>
      <c r="E447" s="1">
        <f t="shared" si="120"/>
        <v>0.47353637980989888</v>
      </c>
      <c r="F447" s="1">
        <f t="shared" si="121"/>
        <v>0.77656409494538647</v>
      </c>
      <c r="G447" s="1">
        <f t="shared" si="122"/>
        <v>9.0469450287971398</v>
      </c>
      <c r="H447" s="1">
        <f t="shared" si="123"/>
        <v>12</v>
      </c>
    </row>
    <row r="448" spans="2:8">
      <c r="B448" s="1">
        <v>229</v>
      </c>
      <c r="C448" s="1">
        <f t="shared" si="118"/>
        <v>1438849.4353441251</v>
      </c>
      <c r="D448" s="1">
        <f t="shared" si="119"/>
        <v>1.1977246044831902</v>
      </c>
      <c r="E448" s="1">
        <f t="shared" si="120"/>
        <v>0.47512290469388957</v>
      </c>
      <c r="F448" s="1">
        <f t="shared" si="121"/>
        <v>0.77608367254240129</v>
      </c>
      <c r="G448" s="1">
        <f t="shared" si="122"/>
        <v>9.0409769335138694</v>
      </c>
      <c r="H448" s="1">
        <f t="shared" si="123"/>
        <v>12</v>
      </c>
    </row>
    <row r="449" spans="2:8">
      <c r="B449" s="1">
        <v>229.5</v>
      </c>
      <c r="C449" s="1">
        <f t="shared" si="118"/>
        <v>1441991.0279977149</v>
      </c>
      <c r="D449" s="1">
        <f t="shared" si="119"/>
        <v>1.1979521358585346</v>
      </c>
      <c r="E449" s="1">
        <f t="shared" si="120"/>
        <v>0.47670823188990502</v>
      </c>
      <c r="F449" s="1">
        <f t="shared" si="121"/>
        <v>0.77560404396014326</v>
      </c>
      <c r="G449" s="1">
        <f t="shared" si="122"/>
        <v>9.0350186995478641</v>
      </c>
      <c r="H449" s="1">
        <f t="shared" si="123"/>
        <v>12</v>
      </c>
    </row>
    <row r="450" spans="2:8">
      <c r="B450" s="1">
        <v>230</v>
      </c>
      <c r="C450" s="1">
        <f t="shared" si="118"/>
        <v>1445132.620651305</v>
      </c>
      <c r="D450" s="1">
        <f t="shared" si="119"/>
        <v>1.1981781849471262</v>
      </c>
      <c r="E450" s="1">
        <f t="shared" si="120"/>
        <v>0.47829236920895357</v>
      </c>
      <c r="F450" s="1">
        <f t="shared" si="121"/>
        <v>0.77512520112845784</v>
      </c>
      <c r="G450" s="1">
        <f t="shared" si="122"/>
        <v>9.0290702266468248</v>
      </c>
      <c r="H450" s="1">
        <f t="shared" si="123"/>
        <v>12</v>
      </c>
    </row>
    <row r="451" spans="2:8">
      <c r="B451" s="1">
        <v>230.5</v>
      </c>
      <c r="C451" s="1">
        <f t="shared" si="118"/>
        <v>1448274.2133048945</v>
      </c>
      <c r="D451" s="1">
        <f t="shared" si="119"/>
        <v>1.1984027645964961</v>
      </c>
      <c r="E451" s="1">
        <f t="shared" si="120"/>
        <v>0.47987532439426911</v>
      </c>
      <c r="F451" s="1">
        <f t="shared" si="121"/>
        <v>0.77464713608915936</v>
      </c>
      <c r="G451" s="1">
        <f t="shared" si="122"/>
        <v>9.0231314159493934</v>
      </c>
      <c r="H451" s="1">
        <f t="shared" si="123"/>
        <v>12</v>
      </c>
    </row>
    <row r="452" spans="2:8">
      <c r="B452" s="1">
        <v>231</v>
      </c>
      <c r="C452" s="1">
        <f t="shared" ref="C452:C482" si="124">2*PI()*B452*1000</f>
        <v>1451415.8059584845</v>
      </c>
      <c r="D452" s="1">
        <f t="shared" ref="D452:D482" si="125">1+$E$15/$E$14*(1-$C$20^2/C452^2)</f>
        <v>1.1986258875152824</v>
      </c>
      <c r="E452" s="1">
        <f t="shared" ref="E452:E482" si="126">$C$21*(C452/$C$20-$C$20/C452)</f>
        <v>0.48145710512204515</v>
      </c>
      <c r="F452" s="1">
        <f t="shared" ref="F452:F482" si="127">(D452^2+E452^2)^0.5/(D452^2+E452^2)</f>
        <v>0.77416984099439923</v>
      </c>
      <c r="G452" s="1">
        <f t="shared" ref="G452:G482" si="128">F452*$C$23/$C$13-$C$3</f>
        <v>9.0172021699648912</v>
      </c>
      <c r="H452" s="1">
        <f t="shared" ref="H452:H482" si="129">$C$2</f>
        <v>12</v>
      </c>
    </row>
    <row r="453" spans="2:8">
      <c r="B453" s="1">
        <v>231.5</v>
      </c>
      <c r="C453" s="1">
        <f t="shared" si="124"/>
        <v>1454557.3986120741</v>
      </c>
      <c r="D453" s="1">
        <f t="shared" si="125"/>
        <v>1.1988475662750302</v>
      </c>
      <c r="E453" s="1">
        <f t="shared" si="126"/>
        <v>0.48303771900215731</v>
      </c>
      <c r="F453" s="1">
        <f t="shared" si="127"/>
        <v>0.77369330810505921</v>
      </c>
      <c r="G453" s="1">
        <f t="shared" si="128"/>
        <v>9.0112823925533405</v>
      </c>
      <c r="H453" s="1">
        <f t="shared" si="129"/>
        <v>12</v>
      </c>
    </row>
    <row r="454" spans="2:8">
      <c r="B454" s="1">
        <v>232</v>
      </c>
      <c r="C454" s="1">
        <f t="shared" si="124"/>
        <v>1457698.9912656641</v>
      </c>
      <c r="D454" s="1">
        <f t="shared" si="125"/>
        <v>1.1990678133119608</v>
      </c>
      <c r="E454" s="1">
        <f t="shared" si="126"/>
        <v>0.48461717357887985</v>
      </c>
      <c r="F454" s="1">
        <f t="shared" si="127"/>
        <v>0.77321752978917202</v>
      </c>
      <c r="G454" s="1">
        <f t="shared" si="128"/>
        <v>9.0053719889058748</v>
      </c>
      <c r="H454" s="1">
        <f t="shared" si="129"/>
        <v>12</v>
      </c>
    </row>
    <row r="455" spans="2:8">
      <c r="B455" s="1">
        <v>232.5</v>
      </c>
      <c r="C455" s="1">
        <f t="shared" si="124"/>
        <v>1460840.5839192537</v>
      </c>
      <c r="D455" s="1">
        <f t="shared" si="125"/>
        <v>1.1992866409287175</v>
      </c>
      <c r="E455" s="1">
        <f t="shared" si="126"/>
        <v>0.48619547633158861</v>
      </c>
      <c r="F455" s="1">
        <f t="shared" si="127"/>
        <v>0.77274249852036647</v>
      </c>
      <c r="G455" s="1">
        <f t="shared" si="128"/>
        <v>8.9994708655253906</v>
      </c>
      <c r="H455" s="1">
        <f t="shared" si="129"/>
        <v>12</v>
      </c>
    </row>
    <row r="456" spans="2:8">
      <c r="B456" s="1">
        <v>233</v>
      </c>
      <c r="C456" s="1">
        <f t="shared" si="124"/>
        <v>1463982.1765728437</v>
      </c>
      <c r="D456" s="1">
        <f t="shared" si="125"/>
        <v>1.1995040612960817</v>
      </c>
      <c r="E456" s="1">
        <f t="shared" si="126"/>
        <v>0.48777263467546061</v>
      </c>
      <c r="F456" s="1">
        <f t="shared" si="127"/>
        <v>0.77226820687634001</v>
      </c>
      <c r="G456" s="1">
        <f t="shared" si="128"/>
        <v>8.9935789302075939</v>
      </c>
      <c r="H456" s="1">
        <f t="shared" si="129"/>
        <v>12</v>
      </c>
    </row>
    <row r="457" spans="2:8">
      <c r="B457" s="1">
        <v>233.5</v>
      </c>
      <c r="C457" s="1">
        <f t="shared" si="124"/>
        <v>1467123.7692264332</v>
      </c>
      <c r="D457" s="1">
        <f t="shared" si="125"/>
        <v>1.1997200864546673</v>
      </c>
      <c r="E457" s="1">
        <f t="shared" si="126"/>
        <v>0.48934865596215793</v>
      </c>
      <c r="F457" s="1">
        <f t="shared" si="127"/>
        <v>0.77179464753735327</v>
      </c>
      <c r="G457" s="1">
        <f t="shared" si="128"/>
        <v>8.9876960920222935</v>
      </c>
      <c r="H457" s="1">
        <f t="shared" si="129"/>
        <v>12</v>
      </c>
    </row>
    <row r="458" spans="2:8">
      <c r="B458" s="1">
        <v>234</v>
      </c>
      <c r="C458" s="1">
        <f t="shared" si="124"/>
        <v>1470265.3618800233</v>
      </c>
      <c r="D458" s="1">
        <f t="shared" si="125"/>
        <v>1.199934728316586</v>
      </c>
      <c r="E458" s="1">
        <f t="shared" si="126"/>
        <v>0.49092354748050893</v>
      </c>
      <c r="F458" s="1">
        <f t="shared" si="127"/>
        <v>0.77132181328475258</v>
      </c>
      <c r="G458" s="1">
        <f t="shared" si="128"/>
        <v>8.98182226129504</v>
      </c>
      <c r="H458" s="1">
        <f t="shared" si="129"/>
        <v>12</v>
      </c>
    </row>
    <row r="459" spans="2:8">
      <c r="B459" s="1">
        <v>234.5</v>
      </c>
      <c r="C459" s="1">
        <f t="shared" si="124"/>
        <v>1473406.9545336128</v>
      </c>
      <c r="D459" s="1">
        <f t="shared" si="125"/>
        <v>1.2001479986670907</v>
      </c>
      <c r="E459" s="1">
        <f t="shared" si="126"/>
        <v>0.49249731645717654</v>
      </c>
      <c r="F459" s="1">
        <f t="shared" si="127"/>
        <v>0.77084969699951256</v>
      </c>
      <c r="G459" s="1">
        <f t="shared" si="128"/>
        <v>8.9759573495890326</v>
      </c>
      <c r="H459" s="1">
        <f t="shared" si="129"/>
        <v>12</v>
      </c>
    </row>
    <row r="460" spans="2:8">
      <c r="B460" s="1">
        <v>235</v>
      </c>
      <c r="C460" s="1">
        <f t="shared" si="124"/>
        <v>1476548.5471872028</v>
      </c>
      <c r="D460" s="1">
        <f t="shared" si="125"/>
        <v>1.2003599091661925</v>
      </c>
      <c r="E460" s="1">
        <f t="shared" si="126"/>
        <v>0.49406997005732078</v>
      </c>
      <c r="F460" s="1">
        <f t="shared" si="127"/>
        <v>0.77037829166080496</v>
      </c>
      <c r="G460" s="1">
        <f t="shared" si="128"/>
        <v>8.9701012696873299</v>
      </c>
      <c r="H460" s="1">
        <f t="shared" si="129"/>
        <v>12</v>
      </c>
    </row>
    <row r="461" spans="2:8">
      <c r="B461" s="1">
        <v>235.5</v>
      </c>
      <c r="C461" s="1">
        <f t="shared" si="124"/>
        <v>1479690.1398407926</v>
      </c>
      <c r="D461" s="1">
        <f t="shared" si="125"/>
        <v>1.2005704713502552</v>
      </c>
      <c r="E461" s="1">
        <f t="shared" si="126"/>
        <v>0.49564151538525059</v>
      </c>
      <c r="F461" s="1">
        <f t="shared" si="127"/>
        <v>0.76990759034459011</v>
      </c>
      <c r="G461" s="1">
        <f t="shared" si="128"/>
        <v>8.9642539355753588</v>
      </c>
      <c r="H461" s="1">
        <f t="shared" si="129"/>
        <v>12</v>
      </c>
    </row>
    <row r="462" spans="2:8">
      <c r="B462" s="1">
        <v>236</v>
      </c>
      <c r="C462" s="1">
        <f t="shared" si="124"/>
        <v>1482831.7324943824</v>
      </c>
      <c r="D462" s="1">
        <f t="shared" si="125"/>
        <v>1.200779696633564</v>
      </c>
      <c r="E462" s="1">
        <f t="shared" si="126"/>
        <v>0.4972119594850688</v>
      </c>
      <c r="F462" s="1">
        <f t="shared" si="127"/>
        <v>0.76943758622222991</v>
      </c>
      <c r="G462" s="1">
        <f t="shared" si="128"/>
        <v>8.9584152624236761</v>
      </c>
      <c r="H462" s="1">
        <f t="shared" si="129"/>
        <v>12</v>
      </c>
    </row>
    <row r="463" spans="2:8">
      <c r="B463" s="1">
        <v>236.5</v>
      </c>
      <c r="C463" s="1">
        <f t="shared" si="124"/>
        <v>1485973.3251479722</v>
      </c>
      <c r="D463" s="1">
        <f t="shared" si="125"/>
        <v>1.2009875963098746</v>
      </c>
      <c r="E463" s="1">
        <f t="shared" si="126"/>
        <v>0.49878130934130926</v>
      </c>
      <c r="F463" s="1">
        <f t="shared" si="127"/>
        <v>0.7689682725591237</v>
      </c>
      <c r="G463" s="1">
        <f t="shared" si="128"/>
        <v>8.9525851665710388</v>
      </c>
      <c r="H463" s="1">
        <f t="shared" si="129"/>
        <v>12</v>
      </c>
    </row>
    <row r="464" spans="2:8">
      <c r="B464" s="1">
        <v>237</v>
      </c>
      <c r="C464" s="1">
        <f t="shared" si="124"/>
        <v>1489114.917801562</v>
      </c>
      <c r="D464" s="1">
        <f t="shared" si="125"/>
        <v>1.2011941815539351</v>
      </c>
      <c r="E464" s="1">
        <f t="shared" si="126"/>
        <v>0.50034957187956386</v>
      </c>
      <c r="F464" s="1">
        <f t="shared" si="127"/>
        <v>0.76849964271336635</v>
      </c>
      <c r="G464" s="1">
        <f t="shared" si="128"/>
        <v>8.9467635655077125</v>
      </c>
      <c r="H464" s="1">
        <f t="shared" si="129"/>
        <v>12</v>
      </c>
    </row>
    <row r="465" spans="2:8">
      <c r="B465" s="1">
        <v>237.5</v>
      </c>
      <c r="C465" s="1">
        <f t="shared" si="124"/>
        <v>1492256.5104551518</v>
      </c>
      <c r="D465" s="1">
        <f t="shared" si="125"/>
        <v>1.2013994634229892</v>
      </c>
      <c r="E465" s="1">
        <f t="shared" si="126"/>
        <v>0.50191675396710445</v>
      </c>
      <c r="F465" s="1">
        <f t="shared" si="127"/>
        <v>0.76803169013442729</v>
      </c>
      <c r="G465" s="1">
        <f t="shared" si="128"/>
        <v>8.9409503778590782</v>
      </c>
      <c r="H465" s="1">
        <f t="shared" si="129"/>
        <v>12</v>
      </c>
    </row>
    <row r="466" spans="2:8">
      <c r="B466" s="1">
        <v>238</v>
      </c>
      <c r="C466" s="1">
        <f t="shared" si="124"/>
        <v>1495398.1031087413</v>
      </c>
      <c r="D466" s="1">
        <f t="shared" si="125"/>
        <v>1.2016034528582549</v>
      </c>
      <c r="E466" s="1">
        <f t="shared" si="126"/>
        <v>0.50348286241349405</v>
      </c>
      <c r="F466" s="1">
        <f t="shared" si="127"/>
        <v>0.76756440836185025</v>
      </c>
      <c r="G466" s="1">
        <f t="shared" si="128"/>
        <v>8.9351455233694725</v>
      </c>
      <c r="H466" s="1">
        <f t="shared" si="129"/>
        <v>12</v>
      </c>
    </row>
    <row r="467" spans="2:8">
      <c r="B467" s="1">
        <v>238.5</v>
      </c>
      <c r="C467" s="1">
        <f t="shared" si="124"/>
        <v>1498539.6957623314</v>
      </c>
      <c r="D467" s="1">
        <f t="shared" si="125"/>
        <v>1.2018061606863826</v>
      </c>
      <c r="E467" s="1">
        <f t="shared" si="126"/>
        <v>0.50504790397119292</v>
      </c>
      <c r="F467" s="1">
        <f t="shared" si="127"/>
        <v>0.76709779102397491</v>
      </c>
      <c r="G467" s="1">
        <f t="shared" si="128"/>
        <v>8.9293489228863105</v>
      </c>
      <c r="H467" s="1">
        <f t="shared" si="129"/>
        <v>12</v>
      </c>
    </row>
    <row r="468" spans="2:8">
      <c r="B468" s="1">
        <v>239</v>
      </c>
      <c r="C468" s="1">
        <f t="shared" si="124"/>
        <v>1501681.2884159209</v>
      </c>
      <c r="D468" s="1">
        <f t="shared" si="125"/>
        <v>1.2020075976208922</v>
      </c>
      <c r="E468" s="1">
        <f t="shared" si="126"/>
        <v>0.50661188533615509</v>
      </c>
      <c r="F468" s="1">
        <f t="shared" si="127"/>
        <v>0.76663183183667638</v>
      </c>
      <c r="G468" s="1">
        <f t="shared" si="128"/>
        <v>8.9235604983444219</v>
      </c>
      <c r="H468" s="1">
        <f t="shared" si="129"/>
        <v>12</v>
      </c>
    </row>
    <row r="469" spans="2:8">
      <c r="B469" s="1">
        <v>239.5</v>
      </c>
      <c r="C469" s="1">
        <f t="shared" si="124"/>
        <v>1504822.8810695109</v>
      </c>
      <c r="D469" s="1">
        <f t="shared" si="125"/>
        <v>1.2022077742635882</v>
      </c>
      <c r="E469" s="1">
        <f t="shared" si="126"/>
        <v>0.50817481314841872</v>
      </c>
      <c r="F469" s="1">
        <f t="shared" si="127"/>
        <v>0.76616652460212786</v>
      </c>
      <c r="G469" s="1">
        <f t="shared" si="128"/>
        <v>8.9177801727506836</v>
      </c>
      <c r="H469" s="1">
        <f t="shared" si="129"/>
        <v>12</v>
      </c>
    </row>
    <row r="470" spans="2:8">
      <c r="B470" s="1">
        <v>240</v>
      </c>
      <c r="C470" s="1">
        <f t="shared" si="124"/>
        <v>1507964.4737231005</v>
      </c>
      <c r="D470" s="1">
        <f t="shared" si="125"/>
        <v>1.2024067011059545</v>
      </c>
      <c r="E470" s="1">
        <f t="shared" si="126"/>
        <v>0.50973669399268795</v>
      </c>
      <c r="F470" s="1">
        <f t="shared" si="127"/>
        <v>0.76570186320758005</v>
      </c>
      <c r="G470" s="1">
        <f t="shared" si="128"/>
        <v>8.9120078701688588</v>
      </c>
      <c r="H470" s="1">
        <f t="shared" si="129"/>
        <v>12</v>
      </c>
    </row>
    <row r="471" spans="2:8">
      <c r="B471" s="1">
        <v>240.5</v>
      </c>
      <c r="C471" s="1">
        <f t="shared" si="124"/>
        <v>1511106.0663766905</v>
      </c>
      <c r="D471" s="1">
        <f t="shared" si="125"/>
        <v>1.20260438853053</v>
      </c>
      <c r="E471" s="1">
        <f t="shared" si="126"/>
        <v>0.51129753439890913</v>
      </c>
      <c r="F471" s="1">
        <f t="shared" si="127"/>
        <v>0.76523784162416031</v>
      </c>
      <c r="G471" s="1">
        <f t="shared" si="128"/>
        <v>8.90624351570467</v>
      </c>
      <c r="H471" s="1">
        <f t="shared" si="129"/>
        <v>12</v>
      </c>
    </row>
    <row r="472" spans="2:8">
      <c r="B472" s="1">
        <v>241</v>
      </c>
      <c r="C472" s="1">
        <f t="shared" si="124"/>
        <v>1514247.6590302803</v>
      </c>
      <c r="D472" s="1">
        <f t="shared" si="125"/>
        <v>1.202800846812262</v>
      </c>
      <c r="E472" s="1">
        <f t="shared" si="126"/>
        <v>0.51285734084283707</v>
      </c>
      <c r="F472" s="1">
        <f t="shared" si="127"/>
        <v>0.7647744539056931</v>
      </c>
      <c r="G472" s="1">
        <f t="shared" si="128"/>
        <v>8.9004870354911638</v>
      </c>
      <c r="H472" s="1">
        <f t="shared" si="129"/>
        <v>12</v>
      </c>
    </row>
    <row r="473" spans="2:8">
      <c r="B473" s="1">
        <v>241.5</v>
      </c>
      <c r="C473" s="1">
        <f t="shared" si="124"/>
        <v>1517389.2516838701</v>
      </c>
      <c r="D473" s="1">
        <f t="shared" si="125"/>
        <v>1.2029960861198425</v>
      </c>
      <c r="E473" s="1">
        <f t="shared" si="126"/>
        <v>0.51441611974659829</v>
      </c>
      <c r="F473" s="1">
        <f t="shared" si="127"/>
        <v>0.76431169418753431</v>
      </c>
      <c r="G473" s="1">
        <f t="shared" si="128"/>
        <v>8.8947383566742086</v>
      </c>
      <c r="H473" s="1">
        <f t="shared" si="129"/>
        <v>12</v>
      </c>
    </row>
    <row r="474" spans="2:8">
      <c r="B474" s="1">
        <v>242</v>
      </c>
      <c r="C474" s="1">
        <f t="shared" si="124"/>
        <v>1520530.8443374599</v>
      </c>
      <c r="D474" s="1">
        <f t="shared" si="125"/>
        <v>1.2031901165170238</v>
      </c>
      <c r="E474" s="1">
        <f t="shared" si="126"/>
        <v>0.51597387747924317</v>
      </c>
      <c r="F474" s="1">
        <f t="shared" si="127"/>
        <v>0.76384955668542853</v>
      </c>
      <c r="G474" s="1">
        <f t="shared" si="128"/>
        <v>8.8889974073983193</v>
      </c>
      <c r="H474" s="1">
        <f t="shared" si="129"/>
        <v>12</v>
      </c>
    </row>
    <row r="475" spans="2:8">
      <c r="B475" s="1">
        <v>242.5</v>
      </c>
      <c r="C475" s="1">
        <f t="shared" si="124"/>
        <v>1523672.4369910497</v>
      </c>
      <c r="D475" s="1">
        <f t="shared" si="125"/>
        <v>1.2033829479639151</v>
      </c>
      <c r="E475" s="1">
        <f t="shared" si="126"/>
        <v>0.51753062035729436</v>
      </c>
      <c r="F475" s="1">
        <f t="shared" si="127"/>
        <v>0.76338803569438052</v>
      </c>
      <c r="G475" s="1">
        <f t="shared" si="128"/>
        <v>8.883264116792617</v>
      </c>
      <c r="H475" s="1">
        <f t="shared" si="129"/>
        <v>12</v>
      </c>
    </row>
    <row r="476" spans="2:8">
      <c r="B476" s="1">
        <v>243</v>
      </c>
      <c r="C476" s="1">
        <f t="shared" si="124"/>
        <v>1526814.0296446395</v>
      </c>
      <c r="D476" s="1">
        <f t="shared" si="125"/>
        <v>1.2035745903182609</v>
      </c>
      <c r="E476" s="1">
        <f t="shared" si="126"/>
        <v>0.51908635464528619</v>
      </c>
      <c r="F476" s="1">
        <f t="shared" si="127"/>
        <v>0.76292712558754705</v>
      </c>
      <c r="G476" s="1">
        <f t="shared" si="128"/>
        <v>8.8775384149570797</v>
      </c>
      <c r="H476" s="1">
        <f t="shared" si="129"/>
        <v>12</v>
      </c>
    </row>
    <row r="477" spans="2:8">
      <c r="B477" s="1">
        <v>243.5</v>
      </c>
      <c r="C477" s="1">
        <f t="shared" si="124"/>
        <v>1529955.6222982293</v>
      </c>
      <c r="D477" s="1">
        <f t="shared" si="125"/>
        <v>1.2037650533367006</v>
      </c>
      <c r="E477" s="1">
        <f t="shared" si="126"/>
        <v>0.52064108655629915</v>
      </c>
      <c r="F477" s="1">
        <f t="shared" si="127"/>
        <v>0.76246682081514339</v>
      </c>
      <c r="G477" s="1">
        <f t="shared" si="128"/>
        <v>8.8718202329489575</v>
      </c>
      <c r="H477" s="1">
        <f t="shared" si="129"/>
        <v>12</v>
      </c>
    </row>
    <row r="478" spans="2:8">
      <c r="B478" s="1">
        <v>244</v>
      </c>
      <c r="C478" s="1">
        <f t="shared" si="124"/>
        <v>1533097.214951819</v>
      </c>
      <c r="D478" s="1">
        <f t="shared" si="125"/>
        <v>1.203954346676011</v>
      </c>
      <c r="E478" s="1">
        <f t="shared" si="126"/>
        <v>0.52219482225248692</v>
      </c>
      <c r="F478" s="1">
        <f t="shared" si="127"/>
        <v>0.76200711590336845</v>
      </c>
      <c r="G478" s="1">
        <f t="shared" si="128"/>
        <v>8.8661095027694063</v>
      </c>
      <c r="H478" s="1">
        <f t="shared" si="129"/>
        <v>12</v>
      </c>
    </row>
    <row r="479" spans="2:8">
      <c r="B479" s="1">
        <v>244.5</v>
      </c>
      <c r="C479" s="1">
        <f t="shared" si="124"/>
        <v>1536238.8076054088</v>
      </c>
      <c r="D479" s="1">
        <f t="shared" si="125"/>
        <v>1.2041424798943294</v>
      </c>
      <c r="E479" s="1">
        <f t="shared" si="126"/>
        <v>0.52374756784559651</v>
      </c>
      <c r="F479" s="1">
        <f t="shared" si="127"/>
        <v>0.76154800545334611</v>
      </c>
      <c r="G479" s="1">
        <f t="shared" si="128"/>
        <v>8.8604061573503472</v>
      </c>
      <c r="H479" s="1">
        <f t="shared" si="129"/>
        <v>12</v>
      </c>
    </row>
    <row r="480" spans="2:8">
      <c r="B480" s="1">
        <v>245</v>
      </c>
      <c r="C480" s="1">
        <f t="shared" si="124"/>
        <v>1539380.4002589986</v>
      </c>
      <c r="D480" s="1">
        <f t="shared" si="125"/>
        <v>1.2043294624523613</v>
      </c>
      <c r="E480" s="1">
        <f t="shared" si="126"/>
        <v>0.52529932939748392</v>
      </c>
      <c r="F480" s="1">
        <f t="shared" si="127"/>
        <v>0.76108948414008237</v>
      </c>
      <c r="G480" s="1">
        <f t="shared" si="128"/>
        <v>8.8547101305415143</v>
      </c>
      <c r="H480" s="1">
        <f t="shared" si="129"/>
        <v>12</v>
      </c>
    </row>
    <row r="481" spans="2:8">
      <c r="B481" s="1">
        <v>245.5</v>
      </c>
      <c r="C481" s="1">
        <f t="shared" si="124"/>
        <v>1542521.9929125886</v>
      </c>
      <c r="D481" s="1">
        <f t="shared" si="125"/>
        <v>1.2045153037145686</v>
      </c>
      <c r="E481" s="1">
        <f t="shared" si="126"/>
        <v>0.52685011292062089</v>
      </c>
      <c r="F481" s="1">
        <f t="shared" si="127"/>
        <v>0.76063154671143918</v>
      </c>
      <c r="G481" s="1">
        <f t="shared" si="128"/>
        <v>8.8490213570976941</v>
      </c>
      <c r="H481" s="1">
        <f t="shared" si="129"/>
        <v>12</v>
      </c>
    </row>
    <row r="482" spans="2:8">
      <c r="B482" s="1">
        <v>246</v>
      </c>
      <c r="C482" s="1">
        <f t="shared" si="124"/>
        <v>1545663.5855661782</v>
      </c>
      <c r="D482" s="1">
        <f t="shared" si="125"/>
        <v>1.2047000129503433</v>
      </c>
      <c r="E482" s="1">
        <f t="shared" si="126"/>
        <v>0.52839992437859706</v>
      </c>
      <c r="F482" s="1">
        <f t="shared" si="127"/>
        <v>0.76017418798712344</v>
      </c>
      <c r="G482" s="1">
        <f t="shared" si="128"/>
        <v>8.8433397726661784</v>
      </c>
      <c r="H482" s="1">
        <f t="shared" si="129"/>
        <v>12</v>
      </c>
    </row>
    <row r="483" spans="2:8">
      <c r="B483" s="1">
        <v>246.5</v>
      </c>
      <c r="C483" s="1">
        <f t="shared" ref="C483" si="130">2*PI()*B483*1000</f>
        <v>1548805.178219768</v>
      </c>
      <c r="D483" s="1">
        <f t="shared" ref="D483" si="131">1+$E$15/$E$14*(1-$C$20^2/C483^2)</f>
        <v>1.2048835993351625</v>
      </c>
      <c r="E483" s="1">
        <f t="shared" ref="E483" si="132">$C$21*(C483/$C$20-$C$20/C483)</f>
        <v>0.52994876968661675</v>
      </c>
      <c r="F483" s="1">
        <f t="shared" ref="F483" si="133">(D483^2+E483^2)^0.5/(D483^2+E483^2)</f>
        <v>0.75971740285769229</v>
      </c>
      <c r="G483" s="1">
        <f t="shared" ref="G483" si="134">F483*$C$23/$C$13-$C$3</f>
        <v>8.8376653137744068</v>
      </c>
      <c r="H483" s="1">
        <f t="shared" ref="H483" si="135">$C$2</f>
        <v>12</v>
      </c>
    </row>
    <row r="484" spans="2:8">
      <c r="B484" s="1">
        <v>247</v>
      </c>
      <c r="C484" s="1">
        <f t="shared" ref="C484:C515" si="136">2*PI()*B484*1000</f>
        <v>1551946.7708733578</v>
      </c>
      <c r="D484" s="1">
        <f t="shared" ref="D484:D515" si="137">1+$E$15/$E$14*(1-$C$20^2/C484^2)</f>
        <v>1.2050660719517281</v>
      </c>
      <c r="E484" s="1">
        <f t="shared" ref="E484:E515" si="138">$C$21*(C484/$C$20-$C$20/C484)</f>
        <v>0.53149665471198693</v>
      </c>
      <c r="F484" s="1">
        <f t="shared" ref="F484:F515" si="139">(D484^2+E484^2)^0.5/(D484^2+E484^2)</f>
        <v>0.75926118628357253</v>
      </c>
      <c r="G484" s="1">
        <f t="shared" ref="G484:G515" si="140">F484*$C$23/$C$13-$C$3</f>
        <v>8.831997917817775</v>
      </c>
      <c r="H484" s="1">
        <f t="shared" ref="H484:H515" si="141">$C$2</f>
        <v>12</v>
      </c>
    </row>
    <row r="485" spans="2:8">
      <c r="B485" s="1">
        <v>247.5</v>
      </c>
      <c r="C485" s="1">
        <f t="shared" si="136"/>
        <v>1555088.3635269476</v>
      </c>
      <c r="D485" s="1">
        <f t="shared" si="137"/>
        <v>1.2052474397910904</v>
      </c>
      <c r="E485" s="1">
        <f t="shared" si="138"/>
        <v>0.53304358527460272</v>
      </c>
      <c r="F485" s="1">
        <f t="shared" si="139"/>
        <v>0.75880553329409561</v>
      </c>
      <c r="G485" s="1">
        <f t="shared" si="140"/>
        <v>8.8263375230476555</v>
      </c>
      <c r="H485" s="1">
        <f t="shared" si="141"/>
        <v>12</v>
      </c>
    </row>
    <row r="486" spans="2:8">
      <c r="B486" s="1">
        <v>248</v>
      </c>
      <c r="C486" s="1">
        <f t="shared" si="136"/>
        <v>1558229.9561805374</v>
      </c>
      <c r="D486" s="1">
        <f t="shared" si="137"/>
        <v>1.2054277117537555</v>
      </c>
      <c r="E486" s="1">
        <f t="shared" si="138"/>
        <v>0.53458956714742412</v>
      </c>
      <c r="F486" s="1">
        <f t="shared" si="139"/>
        <v>0.75835043898654764</v>
      </c>
      <c r="G486" s="1">
        <f t="shared" si="140"/>
        <v>8.8206840685595953</v>
      </c>
      <c r="H486" s="1">
        <f t="shared" si="141"/>
        <v>12</v>
      </c>
    </row>
    <row r="487" spans="2:8">
      <c r="B487" s="1">
        <v>248.5</v>
      </c>
      <c r="C487" s="1">
        <f t="shared" si="136"/>
        <v>1561371.5488341271</v>
      </c>
      <c r="D487" s="1">
        <f t="shared" si="137"/>
        <v>1.2056068966507776</v>
      </c>
      <c r="E487" s="1">
        <f t="shared" si="138"/>
        <v>0.53613460605694907</v>
      </c>
      <c r="F487" s="1">
        <f t="shared" si="139"/>
        <v>0.7578958985252322</v>
      </c>
      <c r="G487" s="1">
        <f t="shared" si="140"/>
        <v>8.8150374942816772</v>
      </c>
      <c r="H487" s="1">
        <f t="shared" si="141"/>
        <v>12</v>
      </c>
    </row>
    <row r="488" spans="2:8">
      <c r="B488" s="1">
        <v>249</v>
      </c>
      <c r="C488" s="1">
        <f t="shared" si="136"/>
        <v>1564513.1414877169</v>
      </c>
      <c r="D488" s="1">
        <f t="shared" si="137"/>
        <v>1.2057850032048352</v>
      </c>
      <c r="E488" s="1">
        <f t="shared" si="138"/>
        <v>0.53767870768367942</v>
      </c>
      <c r="F488" s="1">
        <f t="shared" si="139"/>
        <v>0.7574419071405506</v>
      </c>
      <c r="G488" s="1">
        <f t="shared" si="140"/>
        <v>8.8093977409630817</v>
      </c>
      <c r="H488" s="1">
        <f t="shared" si="141"/>
        <v>12</v>
      </c>
    </row>
    <row r="489" spans="2:8">
      <c r="B489" s="1">
        <v>249.5</v>
      </c>
      <c r="C489" s="1">
        <f t="shared" si="136"/>
        <v>1567654.7341413067</v>
      </c>
      <c r="D489" s="1">
        <f t="shared" si="137"/>
        <v>1.2059620400512927</v>
      </c>
      <c r="E489" s="1">
        <f t="shared" si="138"/>
        <v>0.53922187766258156</v>
      </c>
      <c r="F489" s="1">
        <f t="shared" si="139"/>
        <v>0.75698846012809129</v>
      </c>
      <c r="G489" s="1">
        <f t="shared" si="140"/>
        <v>8.8037647501627863</v>
      </c>
      <c r="H489" s="1">
        <f t="shared" si="141"/>
        <v>12</v>
      </c>
    </row>
    <row r="490" spans="2:8">
      <c r="B490" s="1">
        <v>250</v>
      </c>
      <c r="C490" s="1">
        <f t="shared" si="136"/>
        <v>1570796.3267948965</v>
      </c>
      <c r="D490" s="1">
        <f t="shared" si="137"/>
        <v>1.2061380157392478</v>
      </c>
      <c r="E490" s="1">
        <f t="shared" si="138"/>
        <v>0.5407641215835427</v>
      </c>
      <c r="F490" s="1">
        <f t="shared" si="139"/>
        <v>0.7565355528477381</v>
      </c>
      <c r="G490" s="1">
        <f t="shared" si="140"/>
        <v>8.7981384642384857</v>
      </c>
      <c r="H490" s="1">
        <f t="shared" si="141"/>
        <v>12</v>
      </c>
    </row>
    <row r="491" spans="2:8">
      <c r="B491" s="1">
        <v>250.5</v>
      </c>
      <c r="C491" s="1">
        <f t="shared" si="136"/>
        <v>1573937.9194484863</v>
      </c>
      <c r="D491" s="1">
        <f t="shared" si="137"/>
        <v>1.2063129387325626</v>
      </c>
      <c r="E491" s="1">
        <f t="shared" si="138"/>
        <v>0.54230544499181976</v>
      </c>
      <c r="F491" s="1">
        <f t="shared" si="139"/>
        <v>0.75608318072278757</v>
      </c>
      <c r="G491" s="1">
        <f t="shared" si="140"/>
        <v>8.7925188263356215</v>
      </c>
      <c r="H491" s="1">
        <f t="shared" si="141"/>
        <v>12</v>
      </c>
    </row>
    <row r="492" spans="2:8">
      <c r="B492" s="1">
        <v>251</v>
      </c>
      <c r="C492" s="1">
        <f t="shared" si="136"/>
        <v>1577079.5121020763</v>
      </c>
      <c r="D492" s="1">
        <f t="shared" si="137"/>
        <v>1.206486817410882</v>
      </c>
      <c r="E492" s="1">
        <f t="shared" si="138"/>
        <v>0.54384585338848512</v>
      </c>
      <c r="F492" s="1">
        <f t="shared" si="139"/>
        <v>0.75563133923908277</v>
      </c>
      <c r="G492" s="1">
        <f t="shared" si="140"/>
        <v>8.7869057803766299</v>
      </c>
      <c r="H492" s="1">
        <f t="shared" si="141"/>
        <v>12</v>
      </c>
    </row>
    <row r="493" spans="2:8">
      <c r="B493" s="1">
        <v>251.5</v>
      </c>
      <c r="C493" s="1">
        <f t="shared" si="136"/>
        <v>1580221.1047556659</v>
      </c>
      <c r="D493" s="1">
        <f t="shared" si="137"/>
        <v>1.2066596600706374</v>
      </c>
      <c r="E493" s="1">
        <f t="shared" si="138"/>
        <v>0.54538535223086371</v>
      </c>
      <c r="F493" s="1">
        <f t="shared" si="139"/>
        <v>0.75518002394415762</v>
      </c>
      <c r="G493" s="1">
        <f t="shared" si="140"/>
        <v>8.7812992710503082</v>
      </c>
      <c r="H493" s="1">
        <f t="shared" si="141"/>
        <v>12</v>
      </c>
    </row>
    <row r="494" spans="2:8">
      <c r="B494" s="1">
        <v>252</v>
      </c>
      <c r="C494" s="1">
        <f t="shared" si="136"/>
        <v>1583362.6974092559</v>
      </c>
      <c r="D494" s="1">
        <f t="shared" si="137"/>
        <v>1.2068314749260358</v>
      </c>
      <c r="E494" s="1">
        <f t="shared" si="138"/>
        <v>0.54692394693296975</v>
      </c>
      <c r="F494" s="1">
        <f t="shared" si="139"/>
        <v>0.75472923044639584</v>
      </c>
      <c r="G494" s="1">
        <f t="shared" si="140"/>
        <v>8.7756992438013626</v>
      </c>
      <c r="H494" s="1">
        <f t="shared" si="141"/>
        <v>12</v>
      </c>
    </row>
    <row r="495" spans="2:8">
      <c r="B495" s="1">
        <v>252.5</v>
      </c>
      <c r="C495" s="1">
        <f t="shared" si="136"/>
        <v>1586504.2900628455</v>
      </c>
      <c r="D495" s="1">
        <f t="shared" si="137"/>
        <v>1.207002270110036</v>
      </c>
      <c r="E495" s="1">
        <f t="shared" si="138"/>
        <v>0.54846164286593313</v>
      </c>
      <c r="F495" s="1">
        <f t="shared" si="139"/>
        <v>0.75427895441420123</v>
      </c>
      <c r="G495" s="1">
        <f t="shared" si="140"/>
        <v>8.7701056448201058</v>
      </c>
      <c r="H495" s="1">
        <f t="shared" si="141"/>
        <v>12</v>
      </c>
    </row>
    <row r="496" spans="2:8">
      <c r="B496" s="1">
        <v>253</v>
      </c>
      <c r="C496" s="1">
        <f t="shared" si="136"/>
        <v>1589645.8827164355</v>
      </c>
      <c r="D496" s="1">
        <f t="shared" si="137"/>
        <v>1.207172053675311</v>
      </c>
      <c r="E496" s="1">
        <f t="shared" si="138"/>
        <v>0.5499984453584249</v>
      </c>
      <c r="F496" s="1">
        <f t="shared" si="139"/>
        <v>0.75382919157518113</v>
      </c>
      <c r="G496" s="1">
        <f t="shared" si="140"/>
        <v>8.7645184210323173</v>
      </c>
      <c r="H496" s="1">
        <f t="shared" si="141"/>
        <v>12</v>
      </c>
    </row>
    <row r="497" spans="2:8">
      <c r="B497" s="1">
        <v>253.5</v>
      </c>
      <c r="C497" s="1">
        <f t="shared" si="136"/>
        <v>1592787.475370025</v>
      </c>
      <c r="D497" s="1">
        <f t="shared" si="137"/>
        <v>1.2073408335951976</v>
      </c>
      <c r="E497" s="1">
        <f t="shared" si="138"/>
        <v>0.55153435969707509</v>
      </c>
      <c r="F497" s="1">
        <f t="shared" si="139"/>
        <v>0.75337993771534151</v>
      </c>
      <c r="G497" s="1">
        <f t="shared" si="140"/>
        <v>8.7589375200892281</v>
      </c>
      <c r="H497" s="1">
        <f t="shared" si="141"/>
        <v>12</v>
      </c>
    </row>
    <row r="498" spans="2:8">
      <c r="B498" s="1">
        <v>254</v>
      </c>
      <c r="C498" s="1">
        <f t="shared" si="136"/>
        <v>1595929.0680236151</v>
      </c>
      <c r="D498" s="1">
        <f t="shared" si="137"/>
        <v>1.2075086177646317</v>
      </c>
      <c r="E498" s="1">
        <f t="shared" si="138"/>
        <v>0.55306939112688669</v>
      </c>
      <c r="F498" s="1">
        <f t="shared" si="139"/>
        <v>0.75293118867829389</v>
      </c>
      <c r="G498" s="1">
        <f t="shared" si="140"/>
        <v>8.7533628903576961</v>
      </c>
      <c r="H498" s="1">
        <f t="shared" si="141"/>
        <v>12</v>
      </c>
    </row>
    <row r="499" spans="2:8">
      <c r="B499" s="1">
        <v>254.5</v>
      </c>
      <c r="C499" s="1">
        <f t="shared" si="136"/>
        <v>1599070.6606772046</v>
      </c>
      <c r="D499" s="1">
        <f t="shared" si="137"/>
        <v>1.2076754140010728</v>
      </c>
      <c r="E499" s="1">
        <f t="shared" si="138"/>
        <v>0.55460354485164443</v>
      </c>
      <c r="F499" s="1">
        <f t="shared" si="139"/>
        <v>0.75248294036447416</v>
      </c>
      <c r="G499" s="1">
        <f t="shared" si="140"/>
        <v>8.7477944809104713</v>
      </c>
      <c r="H499" s="1">
        <f t="shared" si="141"/>
        <v>12</v>
      </c>
    </row>
    <row r="500" spans="2:8">
      <c r="B500" s="1">
        <v>255</v>
      </c>
      <c r="C500" s="1">
        <f t="shared" si="136"/>
        <v>1602212.2533307944</v>
      </c>
      <c r="D500" s="1">
        <f t="shared" si="137"/>
        <v>1.2078412300454131</v>
      </c>
      <c r="E500" s="1">
        <f t="shared" si="138"/>
        <v>0.55613682603431946</v>
      </c>
      <c r="F500" s="1">
        <f t="shared" si="139"/>
        <v>0.75203518873037378</v>
      </c>
      <c r="G500" s="1">
        <f t="shared" si="140"/>
        <v>8.7422322415166658</v>
      </c>
      <c r="H500" s="1">
        <f t="shared" si="141"/>
        <v>12</v>
      </c>
    </row>
    <row r="501" spans="2:8">
      <c r="B501" s="1">
        <v>255.5</v>
      </c>
      <c r="C501" s="1">
        <f t="shared" si="136"/>
        <v>1605353.8459843842</v>
      </c>
      <c r="D501" s="1">
        <f t="shared" si="137"/>
        <v>1.2080060735628768</v>
      </c>
      <c r="E501" s="1">
        <f t="shared" si="138"/>
        <v>0.55766923979746785</v>
      </c>
      <c r="F501" s="1">
        <f t="shared" si="139"/>
        <v>0.75158792978778033</v>
      </c>
      <c r="G501" s="1">
        <f t="shared" si="140"/>
        <v>8.7366761226323124</v>
      </c>
      <c r="H501" s="1">
        <f t="shared" si="141"/>
        <v>12</v>
      </c>
    </row>
    <row r="502" spans="2:8">
      <c r="B502" s="1">
        <v>256</v>
      </c>
      <c r="C502" s="1">
        <f t="shared" si="136"/>
        <v>1608495.438637974</v>
      </c>
      <c r="D502" s="1">
        <f t="shared" si="137"/>
        <v>1.2081699521439053</v>
      </c>
      <c r="E502" s="1">
        <f t="shared" si="138"/>
        <v>0.55920079122362598</v>
      </c>
      <c r="F502" s="1">
        <f t="shared" si="139"/>
        <v>0.75114115960303152</v>
      </c>
      <c r="G502" s="1">
        <f t="shared" si="140"/>
        <v>8.7311260753910975</v>
      </c>
      <c r="H502" s="1">
        <f t="shared" si="141"/>
        <v>12</v>
      </c>
    </row>
    <row r="503" spans="2:8">
      <c r="B503" s="1">
        <v>256.5</v>
      </c>
      <c r="C503" s="1">
        <f t="shared" si="136"/>
        <v>1611637.031291564</v>
      </c>
      <c r="D503" s="1">
        <f t="shared" si="137"/>
        <v>1.2083328733050318</v>
      </c>
      <c r="E503" s="1">
        <f t="shared" si="138"/>
        <v>0.56073148535570039</v>
      </c>
      <c r="F503" s="1">
        <f t="shared" si="139"/>
        <v>0.7506948742962779</v>
      </c>
      <c r="G503" s="1">
        <f t="shared" si="140"/>
        <v>8.7255820515952056</v>
      </c>
      <c r="H503" s="1">
        <f t="shared" si="141"/>
        <v>12</v>
      </c>
    </row>
    <row r="504" spans="2:8">
      <c r="B504" s="1">
        <v>257</v>
      </c>
      <c r="C504" s="1">
        <f t="shared" si="136"/>
        <v>1614778.6239451536</v>
      </c>
      <c r="D504" s="1">
        <f t="shared" si="137"/>
        <v>1.2084948444897421</v>
      </c>
      <c r="E504" s="1">
        <f t="shared" si="138"/>
        <v>0.56226132719735256</v>
      </c>
      <c r="F504" s="1">
        <f t="shared" si="139"/>
        <v>0.75024907004075858</v>
      </c>
      <c r="G504" s="1">
        <f t="shared" si="140"/>
        <v>8.7200440037063185</v>
      </c>
      <c r="H504" s="1">
        <f t="shared" si="141"/>
        <v>12</v>
      </c>
    </row>
    <row r="505" spans="2:8">
      <c r="B505" s="1">
        <v>257.5</v>
      </c>
      <c r="C505" s="1">
        <f t="shared" si="136"/>
        <v>1617920.2165987436</v>
      </c>
      <c r="D505" s="1">
        <f t="shared" si="137"/>
        <v>1.2086558730693258</v>
      </c>
      <c r="E505" s="1">
        <f t="shared" si="138"/>
        <v>0.56379032171338161</v>
      </c>
      <c r="F505" s="1">
        <f t="shared" si="139"/>
        <v>0.7498037430620853</v>
      </c>
      <c r="G505" s="1">
        <f t="shared" si="140"/>
        <v>8.7145118848367176</v>
      </c>
      <c r="H505" s="1">
        <f t="shared" si="141"/>
        <v>12</v>
      </c>
    </row>
    <row r="506" spans="2:8">
      <c r="B506" s="1">
        <v>258</v>
      </c>
      <c r="C506" s="1">
        <f t="shared" si="136"/>
        <v>1621061.8092523331</v>
      </c>
      <c r="D506" s="1">
        <f t="shared" si="137"/>
        <v>1.2088159663437141</v>
      </c>
      <c r="E506" s="1">
        <f t="shared" si="138"/>
        <v>0.56531847383009881</v>
      </c>
      <c r="F506" s="1">
        <f t="shared" si="139"/>
        <v>0.74935888963753916</v>
      </c>
      <c r="G506" s="1">
        <f t="shared" si="140"/>
        <v>8.7089856487405566</v>
      </c>
      <c r="H506" s="1">
        <f t="shared" si="141"/>
        <v>12</v>
      </c>
    </row>
    <row r="507" spans="2:8">
      <c r="B507" s="1">
        <v>258.5</v>
      </c>
      <c r="C507" s="1">
        <f t="shared" si="136"/>
        <v>1624203.4019059232</v>
      </c>
      <c r="D507" s="1">
        <f t="shared" si="137"/>
        <v>1.2089751315423078</v>
      </c>
      <c r="E507" s="1">
        <f t="shared" si="138"/>
        <v>0.56684578843570177</v>
      </c>
      <c r="F507" s="1">
        <f t="shared" si="139"/>
        <v>0.7489145060953758</v>
      </c>
      <c r="G507" s="1">
        <f t="shared" si="140"/>
        <v>8.7034652498052285</v>
      </c>
      <c r="H507" s="1">
        <f t="shared" si="141"/>
        <v>12</v>
      </c>
    </row>
    <row r="508" spans="2:8">
      <c r="B508" s="1">
        <v>259</v>
      </c>
      <c r="C508" s="1">
        <f t="shared" si="136"/>
        <v>1627344.9945595127</v>
      </c>
      <c r="D508" s="1">
        <f t="shared" si="137"/>
        <v>1.2091333758247935</v>
      </c>
      <c r="E508" s="1">
        <f t="shared" si="138"/>
        <v>0.56837227038064064</v>
      </c>
      <c r="F508" s="1">
        <f t="shared" si="139"/>
        <v>0.7484705888141413</v>
      </c>
      <c r="G508" s="1">
        <f t="shared" si="140"/>
        <v>8.6979506430428533</v>
      </c>
      <c r="H508" s="1">
        <f t="shared" si="141"/>
        <v>12</v>
      </c>
    </row>
    <row r="509" spans="2:8">
      <c r="B509" s="1">
        <v>259.5</v>
      </c>
      <c r="C509" s="1">
        <f t="shared" si="136"/>
        <v>1630486.5872131027</v>
      </c>
      <c r="D509" s="1">
        <f t="shared" si="137"/>
        <v>1.2092907062819485</v>
      </c>
      <c r="E509" s="1">
        <f t="shared" si="138"/>
        <v>0.56989792447798326</v>
      </c>
      <c r="F509" s="1">
        <f t="shared" si="139"/>
        <v>0.7480271342219984</v>
      </c>
      <c r="G509" s="1">
        <f t="shared" si="140"/>
        <v>8.6924417840819324</v>
      </c>
      <c r="H509" s="1">
        <f t="shared" si="141"/>
        <v>12</v>
      </c>
    </row>
    <row r="510" spans="2:8">
      <c r="B510" s="1">
        <v>260</v>
      </c>
      <c r="C510" s="1">
        <f t="shared" si="136"/>
        <v>1633628.1798666923</v>
      </c>
      <c r="D510" s="1">
        <f t="shared" si="137"/>
        <v>1.2094471299364347</v>
      </c>
      <c r="E510" s="1">
        <f t="shared" si="138"/>
        <v>0.57142275550377275</v>
      </c>
      <c r="F510" s="1">
        <f t="shared" si="139"/>
        <v>0.74758413879606211</v>
      </c>
      <c r="G510" s="1">
        <f t="shared" si="140"/>
        <v>8.6869386291590711</v>
      </c>
      <c r="H510" s="1">
        <f t="shared" si="141"/>
        <v>12</v>
      </c>
    </row>
    <row r="511" spans="2:8">
      <c r="B511" s="1">
        <v>260.5</v>
      </c>
      <c r="C511" s="1">
        <f t="shared" si="136"/>
        <v>1636769.7725202823</v>
      </c>
      <c r="D511" s="1">
        <f t="shared" si="137"/>
        <v>1.2096026537435831</v>
      </c>
      <c r="E511" s="1">
        <f t="shared" si="138"/>
        <v>0.57294676819738533</v>
      </c>
      <c r="F511" s="1">
        <f t="shared" si="139"/>
        <v>0.7471415990617446</v>
      </c>
      <c r="G511" s="1">
        <f t="shared" si="140"/>
        <v>8.6814411351108554</v>
      </c>
      <c r="H511" s="1">
        <f t="shared" si="141"/>
        <v>12</v>
      </c>
    </row>
    <row r="512" spans="2:8">
      <c r="B512" s="1">
        <v>261</v>
      </c>
      <c r="C512" s="1">
        <f t="shared" si="136"/>
        <v>1639911.3651738719</v>
      </c>
      <c r="D512" s="1">
        <f t="shared" si="137"/>
        <v>1.2097572845921667</v>
      </c>
      <c r="E512" s="1">
        <f t="shared" si="138"/>
        <v>0.57446996726187916</v>
      </c>
      <c r="F512" s="1">
        <f t="shared" si="139"/>
        <v>0.74669951159210968</v>
      </c>
      <c r="G512" s="1">
        <f t="shared" si="140"/>
        <v>8.6759492593658312</v>
      </c>
      <c r="H512" s="1">
        <f t="shared" si="141"/>
        <v>12</v>
      </c>
    </row>
    <row r="513" spans="2:8">
      <c r="B513" s="1">
        <v>261.5</v>
      </c>
      <c r="C513" s="1">
        <f t="shared" si="136"/>
        <v>1643052.9578274619</v>
      </c>
      <c r="D513" s="1">
        <f t="shared" si="137"/>
        <v>1.2099110293051629</v>
      </c>
      <c r="E513" s="1">
        <f t="shared" si="138"/>
        <v>0.57599235736434296</v>
      </c>
      <c r="F513" s="1">
        <f t="shared" si="139"/>
        <v>0.74625787300723778</v>
      </c>
      <c r="G513" s="1">
        <f t="shared" si="140"/>
        <v>8.6704629599366054</v>
      </c>
      <c r="H513" s="1">
        <f t="shared" si="141"/>
        <v>12</v>
      </c>
    </row>
    <row r="514" spans="2:8">
      <c r="B514" s="1">
        <v>262</v>
      </c>
      <c r="C514" s="1">
        <f t="shared" si="136"/>
        <v>1646194.5504810517</v>
      </c>
      <c r="D514" s="1">
        <f t="shared" si="137"/>
        <v>1.2100638946405073</v>
      </c>
      <c r="E514" s="1">
        <f t="shared" si="138"/>
        <v>0.57751394313623883</v>
      </c>
      <c r="F514" s="1">
        <f t="shared" si="139"/>
        <v>0.74581667997359724</v>
      </c>
      <c r="G514" s="1">
        <f t="shared" si="140"/>
        <v>8.6649821954120547</v>
      </c>
      <c r="H514" s="1">
        <f t="shared" si="141"/>
        <v>12</v>
      </c>
    </row>
    <row r="515" spans="2:8">
      <c r="B515" s="1">
        <v>262.5</v>
      </c>
      <c r="C515" s="1">
        <f t="shared" si="136"/>
        <v>1649336.1431346415</v>
      </c>
      <c r="D515" s="1">
        <f t="shared" si="137"/>
        <v>1.2102158872918347</v>
      </c>
      <c r="E515" s="1">
        <f t="shared" si="138"/>
        <v>0.5790347291737411</v>
      </c>
      <c r="F515" s="1">
        <f t="shared" si="139"/>
        <v>0.74537592920342799</v>
      </c>
      <c r="G515" s="1">
        <f t="shared" si="140"/>
        <v>8.6595069249496444</v>
      </c>
      <c r="H515" s="1">
        <f t="shared" si="141"/>
        <v>12</v>
      </c>
    </row>
    <row r="516" spans="2:8">
      <c r="B516" s="1">
        <v>263</v>
      </c>
      <c r="C516" s="1">
        <f t="shared" ref="C516:C546" si="142">2*PI()*B516*1000</f>
        <v>1652477.7357882312</v>
      </c>
      <c r="D516" s="1">
        <f t="shared" ref="D516:D546" si="143">1+$E$15/$E$14*(1-$C$20^2/C516^2)</f>
        <v>1.2103670138892131</v>
      </c>
      <c r="E516" s="1">
        <f t="shared" ref="E516:E546" si="144">$C$21*(C516/$C$20-$C$20/C516)</f>
        <v>0.58055472003807296</v>
      </c>
      <c r="F516" s="1">
        <f t="shared" ref="F516:F546" si="145">(D516^2+E516^2)^0.5/(D516^2+E516^2)</f>
        <v>0.74493561745413128</v>
      </c>
      <c r="G516" s="1">
        <f t="shared" ref="G516:G546" si="146">F516*$C$23/$C$13-$C$3</f>
        <v>8.65403710826787</v>
      </c>
      <c r="H516" s="1">
        <f t="shared" ref="H516:H546" si="147">$C$2</f>
        <v>12</v>
      </c>
    </row>
    <row r="517" spans="2:8">
      <c r="B517" s="1">
        <v>263.5</v>
      </c>
      <c r="C517" s="1">
        <f t="shared" si="142"/>
        <v>1655619.328441821</v>
      </c>
      <c r="D517" s="1">
        <f t="shared" si="143"/>
        <v>1.2105172809998666</v>
      </c>
      <c r="E517" s="1">
        <f t="shared" si="144"/>
        <v>0.5820739202558366</v>
      </c>
      <c r="F517" s="1">
        <f t="shared" si="145"/>
        <v>0.74449574152767006</v>
      </c>
      <c r="G517" s="1">
        <f t="shared" si="146"/>
        <v>8.6485727056387987</v>
      </c>
      <c r="H517" s="1">
        <f t="shared" si="147"/>
        <v>12</v>
      </c>
    </row>
    <row r="518" spans="2:8">
      <c r="B518" s="1">
        <v>264</v>
      </c>
      <c r="C518" s="1">
        <f t="shared" si="142"/>
        <v>1658760.9210954108</v>
      </c>
      <c r="D518" s="1">
        <f t="shared" si="143"/>
        <v>1.210666695128888</v>
      </c>
      <c r="E518" s="1">
        <f t="shared" si="144"/>
        <v>0.58359233431934232</v>
      </c>
      <c r="F518" s="1">
        <f t="shared" si="145"/>
        <v>0.7440562982699761</v>
      </c>
      <c r="G518" s="1">
        <f t="shared" si="146"/>
        <v>8.6431136778806987</v>
      </c>
      <c r="H518" s="1">
        <f t="shared" si="147"/>
        <v>12</v>
      </c>
    </row>
    <row r="519" spans="2:8">
      <c r="B519" s="1">
        <v>264.5</v>
      </c>
      <c r="C519" s="1">
        <f t="shared" si="142"/>
        <v>1661902.5137490004</v>
      </c>
      <c r="D519" s="1">
        <f t="shared" si="143"/>
        <v>1.2108152627199442</v>
      </c>
      <c r="E519" s="1">
        <f t="shared" si="144"/>
        <v>0.58510996668693149</v>
      </c>
      <c r="F519" s="1">
        <f t="shared" si="145"/>
        <v>0.74361728457036724</v>
      </c>
      <c r="G519" s="1">
        <f t="shared" si="146"/>
        <v>8.6376599863508154</v>
      </c>
      <c r="H519" s="1">
        <f t="shared" si="147"/>
        <v>12</v>
      </c>
    </row>
    <row r="520" spans="2:8">
      <c r="B520" s="1">
        <v>265</v>
      </c>
      <c r="C520" s="1">
        <f t="shared" si="142"/>
        <v>1665044.1064025904</v>
      </c>
      <c r="D520" s="1">
        <f t="shared" si="143"/>
        <v>1.21096299015597</v>
      </c>
      <c r="E520" s="1">
        <f t="shared" si="144"/>
        <v>0.58662682178329839</v>
      </c>
      <c r="F520" s="1">
        <f t="shared" si="145"/>
        <v>0.74317869736097175</v>
      </c>
      <c r="G520" s="1">
        <f t="shared" si="146"/>
        <v>8.6322115929382033</v>
      </c>
      <c r="H520" s="1">
        <f t="shared" si="147"/>
        <v>12</v>
      </c>
    </row>
    <row r="521" spans="2:8">
      <c r="B521" s="1">
        <v>265.5</v>
      </c>
      <c r="C521" s="1">
        <f t="shared" si="142"/>
        <v>1668185.69905618</v>
      </c>
      <c r="D521" s="1">
        <f t="shared" si="143"/>
        <v>1.2111098837598531</v>
      </c>
      <c r="E521" s="1">
        <f t="shared" si="144"/>
        <v>0.58814290399980551</v>
      </c>
      <c r="F521" s="1">
        <f t="shared" si="145"/>
        <v>0.74274053361616188</v>
      </c>
      <c r="G521" s="1">
        <f t="shared" si="146"/>
        <v>8.6267684600566987</v>
      </c>
      <c r="H521" s="1">
        <f t="shared" si="147"/>
        <v>12</v>
      </c>
    </row>
    <row r="522" spans="2:8">
      <c r="B522" s="1">
        <v>266</v>
      </c>
      <c r="C522" s="1">
        <f t="shared" si="142"/>
        <v>1671327.29170977</v>
      </c>
      <c r="D522" s="1">
        <f t="shared" si="143"/>
        <v>1.2112559497951125</v>
      </c>
      <c r="E522" s="1">
        <f t="shared" si="144"/>
        <v>0.58965821769479831</v>
      </c>
      <c r="F522" s="1">
        <f t="shared" si="145"/>
        <v>0.74230279035199365</v>
      </c>
      <c r="G522" s="1">
        <f t="shared" si="146"/>
        <v>8.6213305506379605</v>
      </c>
      <c r="H522" s="1">
        <f t="shared" si="147"/>
        <v>12</v>
      </c>
    </row>
    <row r="523" spans="2:8">
      <c r="B523" s="1">
        <v>266.5</v>
      </c>
      <c r="C523" s="1">
        <f t="shared" si="142"/>
        <v>1674468.8843633595</v>
      </c>
      <c r="D523" s="1">
        <f t="shared" si="143"/>
        <v>1.2114011944665648</v>
      </c>
      <c r="E523" s="1">
        <f t="shared" si="144"/>
        <v>0.59117276719391343</v>
      </c>
      <c r="F523" s="1">
        <f t="shared" si="145"/>
        <v>0.74186546462565695</v>
      </c>
      <c r="G523" s="1">
        <f t="shared" si="146"/>
        <v>8.6158978281246377</v>
      </c>
      <c r="H523" s="1">
        <f t="shared" si="147"/>
        <v>12</v>
      </c>
    </row>
    <row r="524" spans="2:8">
      <c r="B524" s="1">
        <v>267</v>
      </c>
      <c r="C524" s="1">
        <f t="shared" si="142"/>
        <v>1677610.4770169496</v>
      </c>
      <c r="D524" s="1">
        <f t="shared" si="143"/>
        <v>1.2115456239209834</v>
      </c>
      <c r="E524" s="1">
        <f t="shared" si="144"/>
        <v>0.5926865567903864</v>
      </c>
      <c r="F524" s="1">
        <f t="shared" si="145"/>
        <v>0.74142855353493087</v>
      </c>
      <c r="G524" s="1">
        <f t="shared" si="146"/>
        <v>8.6104702564635982</v>
      </c>
      <c r="H524" s="1">
        <f t="shared" si="147"/>
        <v>12</v>
      </c>
    </row>
    <row r="525" spans="2:8">
      <c r="B525" s="1">
        <v>267.5</v>
      </c>
      <c r="C525" s="1">
        <f t="shared" si="142"/>
        <v>1680752.0696705393</v>
      </c>
      <c r="D525" s="1">
        <f t="shared" si="143"/>
        <v>1.2116892442477489</v>
      </c>
      <c r="E525" s="1">
        <f t="shared" si="144"/>
        <v>0.59419959074535333</v>
      </c>
      <c r="F525" s="1">
        <f t="shared" si="145"/>
        <v>0.74099205421764924</v>
      </c>
      <c r="G525" s="1">
        <f t="shared" si="146"/>
        <v>8.6050478000992978</v>
      </c>
      <c r="H525" s="1">
        <f t="shared" si="147"/>
        <v>12</v>
      </c>
    </row>
    <row r="526" spans="2:8">
      <c r="B526" s="1">
        <v>268</v>
      </c>
      <c r="C526" s="1">
        <f t="shared" si="142"/>
        <v>1683893.6623241291</v>
      </c>
      <c r="D526" s="1">
        <f t="shared" si="143"/>
        <v>1.2118320614794913</v>
      </c>
      <c r="E526" s="1">
        <f t="shared" si="144"/>
        <v>0.59571187328815123</v>
      </c>
      <c r="F526" s="1">
        <f t="shared" si="145"/>
        <v>0.74055596385117073</v>
      </c>
      <c r="G526" s="1">
        <f t="shared" si="146"/>
        <v>8.5996304239671932</v>
      </c>
      <c r="H526" s="1">
        <f t="shared" si="147"/>
        <v>12</v>
      </c>
    </row>
    <row r="527" spans="2:8">
      <c r="B527" s="1">
        <v>268.5</v>
      </c>
      <c r="C527" s="1">
        <f t="shared" si="142"/>
        <v>1687035.2549777189</v>
      </c>
      <c r="D527" s="1">
        <f t="shared" si="143"/>
        <v>1.2119740815927229</v>
      </c>
      <c r="E527" s="1">
        <f t="shared" si="144"/>
        <v>0.59722340861661327</v>
      </c>
      <c r="F527" s="1">
        <f t="shared" si="145"/>
        <v>0.74012027965185978</v>
      </c>
      <c r="G527" s="1">
        <f t="shared" si="146"/>
        <v>8.594218093487294</v>
      </c>
      <c r="H527" s="1">
        <f t="shared" si="147"/>
        <v>12</v>
      </c>
    </row>
    <row r="528" spans="2:8">
      <c r="B528" s="1">
        <v>269</v>
      </c>
      <c r="C528" s="1">
        <f t="shared" si="142"/>
        <v>1690176.8476313087</v>
      </c>
      <c r="D528" s="1">
        <f t="shared" si="143"/>
        <v>1.2121153105084643</v>
      </c>
      <c r="E528" s="1">
        <f t="shared" si="144"/>
        <v>0.59873420089736229</v>
      </c>
      <c r="F528" s="1">
        <f t="shared" si="145"/>
        <v>0.73968499887457118</v>
      </c>
      <c r="G528" s="1">
        <f t="shared" si="146"/>
        <v>8.5888107745577589</v>
      </c>
      <c r="H528" s="1">
        <f t="shared" si="147"/>
        <v>12</v>
      </c>
    </row>
    <row r="529" spans="2:8">
      <c r="B529" s="1">
        <v>269.5</v>
      </c>
      <c r="C529" s="1">
        <f t="shared" si="142"/>
        <v>1693318.4402848985</v>
      </c>
      <c r="D529" s="1">
        <f t="shared" si="143"/>
        <v>1.2122557540928605</v>
      </c>
      <c r="E529" s="1">
        <f t="shared" si="144"/>
        <v>0.60024425426609962</v>
      </c>
      <c r="F529" s="1">
        <f t="shared" si="145"/>
        <v>0.73925011881214531</v>
      </c>
      <c r="G529" s="1">
        <f t="shared" si="146"/>
        <v>8.5834084335486285</v>
      </c>
      <c r="H529" s="1">
        <f t="shared" si="147"/>
        <v>12</v>
      </c>
    </row>
    <row r="530" spans="2:8">
      <c r="B530" s="1">
        <v>270</v>
      </c>
      <c r="C530" s="1">
        <f t="shared" si="142"/>
        <v>1696460.0329384883</v>
      </c>
      <c r="D530" s="1">
        <f t="shared" si="143"/>
        <v>1.2123954181577912</v>
      </c>
      <c r="E530" s="1">
        <f t="shared" si="144"/>
        <v>0.60175357282789221</v>
      </c>
      <c r="F530" s="1">
        <f t="shared" si="145"/>
        <v>0.73881563679490747</v>
      </c>
      <c r="G530" s="1">
        <f t="shared" si="146"/>
        <v>8.5780110372956013</v>
      </c>
      <c r="H530" s="1">
        <f t="shared" si="147"/>
        <v>12</v>
      </c>
    </row>
    <row r="531" spans="2:8">
      <c r="B531" s="1">
        <v>270.5</v>
      </c>
      <c r="C531" s="1">
        <f t="shared" si="142"/>
        <v>1699601.6255920781</v>
      </c>
      <c r="D531" s="1">
        <f t="shared" si="143"/>
        <v>1.2125343084614715</v>
      </c>
      <c r="E531" s="1">
        <f t="shared" si="144"/>
        <v>0.60326216065745508</v>
      </c>
      <c r="F531" s="1">
        <f t="shared" si="145"/>
        <v>0.73838155019017615</v>
      </c>
      <c r="G531" s="1">
        <f t="shared" si="146"/>
        <v>8.5726185530939265</v>
      </c>
      <c r="H531" s="1">
        <f t="shared" si="147"/>
        <v>12</v>
      </c>
    </row>
    <row r="532" spans="2:8">
      <c r="B532" s="1">
        <v>271</v>
      </c>
      <c r="C532" s="1">
        <f t="shared" si="142"/>
        <v>1702743.2182456679</v>
      </c>
      <c r="D532" s="1">
        <f t="shared" si="143"/>
        <v>1.2126724307090451</v>
      </c>
      <c r="E532" s="1">
        <f t="shared" si="144"/>
        <v>0.6047700217994314</v>
      </c>
      <c r="F532" s="1">
        <f t="shared" si="145"/>
        <v>0.73794785640177707</v>
      </c>
      <c r="G532" s="1">
        <f t="shared" si="146"/>
        <v>8.567230948692373</v>
      </c>
      <c r="H532" s="1">
        <f t="shared" si="147"/>
        <v>12</v>
      </c>
    </row>
    <row r="533" spans="2:8">
      <c r="B533" s="1">
        <v>271.5</v>
      </c>
      <c r="C533" s="1">
        <f t="shared" si="142"/>
        <v>1705884.8108992577</v>
      </c>
      <c r="D533" s="1">
        <f t="shared" si="143"/>
        <v>1.212809790553171</v>
      </c>
      <c r="E533" s="1">
        <f t="shared" si="144"/>
        <v>0.60627716026866985</v>
      </c>
      <c r="F533" s="1">
        <f t="shared" si="145"/>
        <v>0.73751455286956458</v>
      </c>
      <c r="G533" s="1">
        <f t="shared" si="146"/>
        <v>8.5618481922872736</v>
      </c>
      <c r="H533" s="1">
        <f t="shared" si="147"/>
        <v>12</v>
      </c>
    </row>
    <row r="534" spans="2:8">
      <c r="B534" s="1">
        <v>272</v>
      </c>
      <c r="C534" s="1">
        <f t="shared" si="142"/>
        <v>1709026.4035528477</v>
      </c>
      <c r="D534" s="1">
        <f t="shared" si="143"/>
        <v>1.2129463935946014</v>
      </c>
      <c r="E534" s="1">
        <f t="shared" si="144"/>
        <v>0.60778358005049815</v>
      </c>
      <c r="F534" s="1">
        <f t="shared" si="145"/>
        <v>0.7370816370689488</v>
      </c>
      <c r="G534" s="1">
        <f t="shared" si="146"/>
        <v>8.5564702525166574</v>
      </c>
      <c r="H534" s="1">
        <f t="shared" si="147"/>
        <v>12</v>
      </c>
    </row>
    <row r="535" spans="2:8">
      <c r="B535" s="1">
        <v>272.5</v>
      </c>
      <c r="C535" s="1">
        <f t="shared" si="142"/>
        <v>1712167.9962064372</v>
      </c>
      <c r="D535" s="1">
        <f t="shared" si="143"/>
        <v>1.2130822453827521</v>
      </c>
      <c r="E535" s="1">
        <f t="shared" si="144"/>
        <v>0.60928928510099334</v>
      </c>
      <c r="F535" s="1">
        <f t="shared" si="145"/>
        <v>0.73664910651043092</v>
      </c>
      <c r="G535" s="1">
        <f t="shared" si="146"/>
        <v>8.5510970984544805</v>
      </c>
      <c r="H535" s="1">
        <f t="shared" si="147"/>
        <v>12</v>
      </c>
    </row>
    <row r="536" spans="2:8">
      <c r="B536" s="1">
        <v>273</v>
      </c>
      <c r="C536" s="1">
        <f t="shared" si="142"/>
        <v>1715309.588860027</v>
      </c>
      <c r="D536" s="1">
        <f t="shared" si="143"/>
        <v>1.2132173514162672</v>
      </c>
      <c r="E536" s="1">
        <f t="shared" si="144"/>
        <v>0.61079427934725117</v>
      </c>
      <c r="F536" s="1">
        <f t="shared" si="145"/>
        <v>0.7362169587391425</v>
      </c>
      <c r="G536" s="1">
        <f t="shared" si="146"/>
        <v>8.5457286996048918</v>
      </c>
      <c r="H536" s="1">
        <f t="shared" si="147"/>
        <v>12</v>
      </c>
    </row>
    <row r="537" spans="2:8">
      <c r="B537" s="1">
        <v>273.5</v>
      </c>
      <c r="C537" s="1">
        <f t="shared" si="142"/>
        <v>1718451.1815136168</v>
      </c>
      <c r="D537" s="1">
        <f t="shared" si="143"/>
        <v>1.213351717143575</v>
      </c>
      <c r="E537" s="1">
        <f t="shared" si="144"/>
        <v>0.61229856668764926</v>
      </c>
      <c r="F537" s="1">
        <f t="shared" si="145"/>
        <v>0.7357851913343938</v>
      </c>
      <c r="G537" s="1">
        <f t="shared" si="146"/>
        <v>8.5403650258966337</v>
      </c>
      <c r="H537" s="1">
        <f t="shared" si="147"/>
        <v>12</v>
      </c>
    </row>
    <row r="538" spans="2:8">
      <c r="B538" s="1">
        <v>274</v>
      </c>
      <c r="C538" s="1">
        <f t="shared" si="142"/>
        <v>1721592.7741672066</v>
      </c>
      <c r="D538" s="1">
        <f t="shared" si="143"/>
        <v>1.2134853479634369</v>
      </c>
      <c r="E538" s="1">
        <f t="shared" si="144"/>
        <v>0.61380215099211033</v>
      </c>
      <c r="F538" s="1">
        <f t="shared" si="145"/>
        <v>0.73535380190922583</v>
      </c>
      <c r="G538" s="1">
        <f t="shared" si="146"/>
        <v>8.5350060476774647</v>
      </c>
      <c r="H538" s="1">
        <f t="shared" si="147"/>
        <v>12</v>
      </c>
    </row>
    <row r="539" spans="2:8">
      <c r="B539" s="1">
        <v>274.5</v>
      </c>
      <c r="C539" s="1">
        <f t="shared" si="142"/>
        <v>1724734.3668207964</v>
      </c>
      <c r="D539" s="1">
        <f t="shared" si="143"/>
        <v>1.2136182492254901</v>
      </c>
      <c r="E539" s="1">
        <f t="shared" si="144"/>
        <v>0.61530503610236054</v>
      </c>
      <c r="F539" s="1">
        <f t="shared" si="145"/>
        <v>0.7349227881099708</v>
      </c>
      <c r="G539" s="1">
        <f t="shared" si="146"/>
        <v>8.5296517357087165</v>
      </c>
      <c r="H539" s="1">
        <f t="shared" si="147"/>
        <v>12</v>
      </c>
    </row>
    <row r="540" spans="2:8">
      <c r="B540" s="1">
        <v>275</v>
      </c>
      <c r="C540" s="1">
        <f t="shared" si="142"/>
        <v>1727875.9594743862</v>
      </c>
      <c r="D540" s="1">
        <f t="shared" si="143"/>
        <v>1.2137504262307832</v>
      </c>
      <c r="E540" s="1">
        <f t="shared" si="144"/>
        <v>0.61680722583218683</v>
      </c>
      <c r="F540" s="1">
        <f t="shared" si="145"/>
        <v>0.73449214761581616</v>
      </c>
      <c r="G540" s="1">
        <f t="shared" si="146"/>
        <v>8.5243020611598617</v>
      </c>
      <c r="H540" s="1">
        <f t="shared" si="147"/>
        <v>12</v>
      </c>
    </row>
    <row r="541" spans="2:8">
      <c r="B541" s="1">
        <v>275.5</v>
      </c>
      <c r="C541" s="1">
        <f t="shared" si="142"/>
        <v>1731017.552127976</v>
      </c>
      <c r="D541" s="1">
        <f t="shared" si="143"/>
        <v>1.2138818842323047</v>
      </c>
      <c r="E541" s="1">
        <f t="shared" si="144"/>
        <v>0.61830872396768943</v>
      </c>
      <c r="F541" s="1">
        <f t="shared" si="145"/>
        <v>0.73406187813837709</v>
      </c>
      <c r="G541" s="1">
        <f t="shared" si="146"/>
        <v>8.5189569956032116</v>
      </c>
      <c r="H541" s="1">
        <f t="shared" si="147"/>
        <v>12</v>
      </c>
    </row>
    <row r="542" spans="2:8">
      <c r="B542" s="1">
        <v>276</v>
      </c>
      <c r="C542" s="1">
        <f t="shared" si="142"/>
        <v>1734159.1447815658</v>
      </c>
      <c r="D542" s="1">
        <f t="shared" si="143"/>
        <v>1.2140126284355044</v>
      </c>
      <c r="E542" s="1">
        <f t="shared" si="144"/>
        <v>0.61980953426753316</v>
      </c>
      <c r="F542" s="1">
        <f t="shared" si="145"/>
        <v>0.73363197742127306</v>
      </c>
      <c r="G542" s="1">
        <f t="shared" si="146"/>
        <v>8.513616511008653</v>
      </c>
      <c r="H542" s="1">
        <f t="shared" si="147"/>
        <v>12</v>
      </c>
    </row>
    <row r="543" spans="2:8">
      <c r="B543" s="1">
        <v>276.5</v>
      </c>
      <c r="C543" s="1">
        <f t="shared" si="142"/>
        <v>1737300.7374351555</v>
      </c>
      <c r="D543" s="1">
        <f t="shared" si="143"/>
        <v>1.2141426639988095</v>
      </c>
      <c r="E543" s="1">
        <f t="shared" si="144"/>
        <v>0.62130966046319525</v>
      </c>
      <c r="F543" s="1">
        <f t="shared" si="145"/>
        <v>0.7332024432397104</v>
      </c>
      <c r="G543" s="1">
        <f t="shared" si="146"/>
        <v>8.5082805797384644</v>
      </c>
      <c r="H543" s="1">
        <f t="shared" si="147"/>
        <v>12</v>
      </c>
    </row>
    <row r="544" spans="2:8">
      <c r="B544" s="1">
        <v>277</v>
      </c>
      <c r="C544" s="1">
        <f t="shared" si="142"/>
        <v>1740442.3300887453</v>
      </c>
      <c r="D544" s="1">
        <f t="shared" si="143"/>
        <v>1.2142719960341328</v>
      </c>
      <c r="E544" s="1">
        <f t="shared" si="144"/>
        <v>0.62280910625921082</v>
      </c>
      <c r="F544" s="1">
        <f t="shared" si="145"/>
        <v>0.73277327340007181</v>
      </c>
      <c r="G544" s="1">
        <f t="shared" si="146"/>
        <v>8.5029491745422163</v>
      </c>
      <c r="H544" s="1">
        <f t="shared" si="147"/>
        <v>12</v>
      </c>
    </row>
    <row r="545" spans="2:8">
      <c r="B545" s="1">
        <v>277.5</v>
      </c>
      <c r="C545" s="1">
        <f t="shared" si="142"/>
        <v>1743583.9227423354</v>
      </c>
      <c r="D545" s="1">
        <f t="shared" si="143"/>
        <v>1.2144006296073759</v>
      </c>
      <c r="E545" s="1">
        <f t="shared" si="144"/>
        <v>0.62430787533341647</v>
      </c>
      <c r="F545" s="1">
        <f t="shared" si="145"/>
        <v>0.73234446573950951</v>
      </c>
      <c r="G545" s="1">
        <f t="shared" si="146"/>
        <v>8.4976222685517175</v>
      </c>
      <c r="H545" s="1">
        <f t="shared" si="147"/>
        <v>12</v>
      </c>
    </row>
    <row r="546" spans="2:8">
      <c r="B546" s="1">
        <v>278</v>
      </c>
      <c r="C546" s="1">
        <f t="shared" si="142"/>
        <v>1746725.5153959249</v>
      </c>
      <c r="D546" s="1">
        <f t="shared" si="143"/>
        <v>1.2145285697389236</v>
      </c>
      <c r="E546" s="1">
        <f t="shared" si="144"/>
        <v>0.62580597133718796</v>
      </c>
      <c r="F546" s="1">
        <f t="shared" si="145"/>
        <v>0.73191601812554574</v>
      </c>
      <c r="G546" s="1">
        <f t="shared" si="146"/>
        <v>8.4922998352760484</v>
      </c>
      <c r="H546" s="1">
        <f t="shared" si="147"/>
        <v>12</v>
      </c>
    </row>
    <row r="547" spans="2:8">
      <c r="B547" s="1">
        <v>278.5</v>
      </c>
      <c r="C547" s="1">
        <f t="shared" ref="C547" si="148">2*PI()*B547*1000</f>
        <v>1749867.1080495149</v>
      </c>
      <c r="D547" s="1">
        <f t="shared" ref="D547" si="149">1+$E$15/$E$14*(1-$C$20^2/C547^2)</f>
        <v>1.2146558214041365</v>
      </c>
      <c r="E547" s="1">
        <f t="shared" ref="E547" si="150">$C$21*(C547/$C$20-$C$20/C547)</f>
        <v>0.62730339789568101</v>
      </c>
      <c r="F547" s="1">
        <f t="shared" ref="F547" si="151">(D547^2+E547^2)^0.5/(D547^2+E547^2)</f>
        <v>0.73148792845567656</v>
      </c>
      <c r="G547" s="1">
        <f t="shared" ref="G547" si="152">F547*$C$23/$C$13-$C$3</f>
        <v>8.486981848596642</v>
      </c>
      <c r="H547" s="1">
        <f t="shared" ref="H547" si="153">$C$2</f>
        <v>12</v>
      </c>
    </row>
    <row r="548" spans="2:8">
      <c r="B548" s="1">
        <v>279</v>
      </c>
      <c r="C548" s="1">
        <f t="shared" ref="C548:C579" si="154">2*PI()*B548*1000</f>
        <v>1753008.7007031045</v>
      </c>
      <c r="D548" s="1">
        <f t="shared" ref="D548:D579" si="155">1+$E$15/$E$14*(1-$C$20^2/C548^2)</f>
        <v>1.2147823895338314</v>
      </c>
      <c r="E548" s="1">
        <f t="shared" ref="E548:E579" si="156">$C$21*(C548/$C$20-$C$20/C548)</f>
        <v>0.62880015860806326</v>
      </c>
      <c r="F548" s="1">
        <f t="shared" ref="F548:F579" si="157">(D548^2+E548^2)^0.5/(D548^2+E548^2)</f>
        <v>0.73106019465698402</v>
      </c>
      <c r="G548" s="1">
        <f t="shared" ref="G548:G579" si="158">F548*$C$23/$C$13-$C$3</f>
        <v>8.4816682827624703</v>
      </c>
      <c r="H548" s="1">
        <f t="shared" ref="H548:H579" si="159">$C$2</f>
        <v>12</v>
      </c>
    </row>
    <row r="549" spans="2:8">
      <c r="B549" s="1">
        <v>279.5</v>
      </c>
      <c r="C549" s="1">
        <f t="shared" si="154"/>
        <v>1756150.2933566945</v>
      </c>
      <c r="D549" s="1">
        <f t="shared" si="155"/>
        <v>1.2149082790147623</v>
      </c>
      <c r="E549" s="1">
        <f t="shared" si="156"/>
        <v>0.63029625704774894</v>
      </c>
      <c r="F549" s="1">
        <f t="shared" si="157"/>
        <v>0.73063281468574992</v>
      </c>
      <c r="G549" s="1">
        <f t="shared" si="158"/>
        <v>8.4763591123852411</v>
      </c>
      <c r="H549" s="1">
        <f t="shared" si="159"/>
        <v>12</v>
      </c>
    </row>
    <row r="550" spans="2:8">
      <c r="B550" s="1">
        <v>280</v>
      </c>
      <c r="C550" s="1">
        <f t="shared" si="154"/>
        <v>1759291.8860102841</v>
      </c>
      <c r="D550" s="1">
        <f t="shared" si="155"/>
        <v>1.2150334946900891</v>
      </c>
      <c r="E550" s="1">
        <f t="shared" si="156"/>
        <v>0.63179169676262703</v>
      </c>
      <c r="F550" s="1">
        <f t="shared" si="157"/>
        <v>0.73020578652707824</v>
      </c>
      <c r="G550" s="1">
        <f t="shared" si="158"/>
        <v>8.4710543124347062</v>
      </c>
      <c r="H550" s="1">
        <f t="shared" si="159"/>
        <v>12</v>
      </c>
    </row>
    <row r="551" spans="2:8">
      <c r="B551" s="1">
        <v>280.5</v>
      </c>
      <c r="C551" s="1">
        <f t="shared" si="154"/>
        <v>1762433.4786638741</v>
      </c>
      <c r="D551" s="1">
        <f t="shared" si="155"/>
        <v>1.2151580413598455</v>
      </c>
      <c r="E551" s="1">
        <f t="shared" si="156"/>
        <v>0.63328648127529064</v>
      </c>
      <c r="F551" s="1">
        <f t="shared" si="157"/>
        <v>0.72977910819451985</v>
      </c>
      <c r="G551" s="1">
        <f t="shared" si="158"/>
        <v>8.4657538582340024</v>
      </c>
      <c r="H551" s="1">
        <f t="shared" si="159"/>
        <v>12</v>
      </c>
    </row>
    <row r="552" spans="2:8">
      <c r="B552" s="1">
        <v>281</v>
      </c>
      <c r="C552" s="1">
        <f t="shared" si="154"/>
        <v>1765575.0713174636</v>
      </c>
      <c r="D552" s="1">
        <f t="shared" si="155"/>
        <v>1.2152819237813981</v>
      </c>
      <c r="E552" s="1">
        <f t="shared" si="156"/>
        <v>0.63478061408326003</v>
      </c>
      <c r="F552" s="1">
        <f t="shared" si="157"/>
        <v>0.72935277772970397</v>
      </c>
      <c r="G552" s="1">
        <f t="shared" si="158"/>
        <v>8.4604577254550719</v>
      </c>
      <c r="H552" s="1">
        <f t="shared" si="159"/>
        <v>12</v>
      </c>
    </row>
    <row r="553" spans="2:8">
      <c r="B553" s="1">
        <v>281.5</v>
      </c>
      <c r="C553" s="1">
        <f t="shared" si="154"/>
        <v>1768716.6639710534</v>
      </c>
      <c r="D553" s="1">
        <f t="shared" si="155"/>
        <v>1.2154051466699012</v>
      </c>
      <c r="E553" s="1">
        <f t="shared" si="156"/>
        <v>0.63627409865920703</v>
      </c>
      <c r="F553" s="1">
        <f t="shared" si="157"/>
        <v>0.72892679320197384</v>
      </c>
      <c r="G553" s="1">
        <f t="shared" si="158"/>
        <v>8.4551658901141398</v>
      </c>
      <c r="H553" s="1">
        <f t="shared" si="159"/>
        <v>12</v>
      </c>
    </row>
    <row r="554" spans="2:8">
      <c r="B554" s="1">
        <v>282</v>
      </c>
      <c r="C554" s="1">
        <f t="shared" si="154"/>
        <v>1771858.2566246432</v>
      </c>
      <c r="D554" s="1">
        <f t="shared" si="155"/>
        <v>1.2155277146987449</v>
      </c>
      <c r="E554" s="1">
        <f t="shared" si="156"/>
        <v>0.63776693845117405</v>
      </c>
      <c r="F554" s="1">
        <f t="shared" si="157"/>
        <v>0.72850115270802762</v>
      </c>
      <c r="G554" s="1">
        <f t="shared" si="158"/>
        <v>8.4498783285672499</v>
      </c>
      <c r="H554" s="1">
        <f t="shared" si="159"/>
        <v>12</v>
      </c>
    </row>
    <row r="555" spans="2:8">
      <c r="B555" s="1">
        <v>282.5</v>
      </c>
      <c r="C555" s="1">
        <f t="shared" si="154"/>
        <v>1774999.849278233</v>
      </c>
      <c r="D555" s="1">
        <f t="shared" si="155"/>
        <v>1.2156496324999981</v>
      </c>
      <c r="E555" s="1">
        <f t="shared" si="156"/>
        <v>0.63925913688279312</v>
      </c>
      <c r="F555" s="1">
        <f t="shared" si="157"/>
        <v>0.72807585437156397</v>
      </c>
      <c r="G555" s="1">
        <f t="shared" si="158"/>
        <v>8.4445950175058577</v>
      </c>
      <c r="H555" s="1">
        <f t="shared" si="159"/>
        <v>12</v>
      </c>
    </row>
    <row r="556" spans="2:8">
      <c r="B556" s="1">
        <v>283</v>
      </c>
      <c r="C556" s="1">
        <f t="shared" si="154"/>
        <v>1778141.441931823</v>
      </c>
      <c r="D556" s="1">
        <f t="shared" si="155"/>
        <v>1.2157709046648477</v>
      </c>
      <c r="E556" s="1">
        <f t="shared" si="156"/>
        <v>0.64075069735350065</v>
      </c>
      <c r="F556" s="1">
        <f t="shared" si="157"/>
        <v>0.72765089634293156</v>
      </c>
      <c r="G556" s="1">
        <f t="shared" si="158"/>
        <v>8.439315933952491</v>
      </c>
      <c r="H556" s="1">
        <f t="shared" si="159"/>
        <v>12</v>
      </c>
    </row>
    <row r="557" spans="2:8">
      <c r="B557" s="1">
        <v>283.5</v>
      </c>
      <c r="C557" s="1">
        <f t="shared" si="154"/>
        <v>1781283.0345854126</v>
      </c>
      <c r="D557" s="1">
        <f t="shared" si="155"/>
        <v>1.2158915357440283</v>
      </c>
      <c r="E557" s="1">
        <f t="shared" si="156"/>
        <v>0.642241623238751</v>
      </c>
      <c r="F557" s="1">
        <f t="shared" si="157"/>
        <v>0.72722627679878549</v>
      </c>
      <c r="G557" s="1">
        <f t="shared" si="158"/>
        <v>8.4340410552564578</v>
      </c>
      <c r="H557" s="1">
        <f t="shared" si="159"/>
        <v>12</v>
      </c>
    </row>
    <row r="558" spans="2:8">
      <c r="B558" s="1">
        <v>284</v>
      </c>
      <c r="C558" s="1">
        <f t="shared" si="154"/>
        <v>1784424.6272390026</v>
      </c>
      <c r="D558" s="1">
        <f t="shared" si="155"/>
        <v>1.2160115302482517</v>
      </c>
      <c r="E558" s="1">
        <f t="shared" si="156"/>
        <v>0.6437319178902281</v>
      </c>
      <c r="F558" s="1">
        <f t="shared" si="157"/>
        <v>0.72680199394174483</v>
      </c>
      <c r="G558" s="1">
        <f t="shared" si="158"/>
        <v>8.4287703590896204</v>
      </c>
      <c r="H558" s="1">
        <f t="shared" si="159"/>
        <v>12</v>
      </c>
    </row>
    <row r="559" spans="2:8">
      <c r="B559" s="1">
        <v>284.5</v>
      </c>
      <c r="C559" s="1">
        <f t="shared" si="154"/>
        <v>1787566.2198925922</v>
      </c>
      <c r="D559" s="1">
        <f t="shared" si="155"/>
        <v>1.2161308926486263</v>
      </c>
      <c r="E559" s="1">
        <f t="shared" si="156"/>
        <v>0.64522158463605372</v>
      </c>
      <c r="F559" s="1">
        <f t="shared" si="157"/>
        <v>0.72637804600005851</v>
      </c>
      <c r="G559" s="1">
        <f t="shared" si="158"/>
        <v>8.423503823442223</v>
      </c>
      <c r="H559" s="1">
        <f t="shared" si="159"/>
        <v>12</v>
      </c>
    </row>
    <row r="560" spans="2:8">
      <c r="B560" s="1">
        <v>285</v>
      </c>
      <c r="C560" s="1">
        <f t="shared" si="154"/>
        <v>1790707.8125461822</v>
      </c>
      <c r="D560" s="1">
        <f t="shared" si="155"/>
        <v>1.2162496273770758</v>
      </c>
      <c r="E560" s="1">
        <f t="shared" si="156"/>
        <v>0.64671062678099456</v>
      </c>
      <c r="F560" s="1">
        <f t="shared" si="157"/>
        <v>0.72595443122727199</v>
      </c>
      <c r="G560" s="1">
        <f t="shared" si="158"/>
        <v>8.4182414266187582</v>
      </c>
      <c r="H560" s="1">
        <f t="shared" si="159"/>
        <v>12</v>
      </c>
    </row>
    <row r="561" spans="2:8">
      <c r="B561" s="1">
        <v>285.5</v>
      </c>
      <c r="C561" s="1">
        <f t="shared" si="154"/>
        <v>1793849.4051997717</v>
      </c>
      <c r="D561" s="1">
        <f t="shared" si="155"/>
        <v>1.2163677388267486</v>
      </c>
      <c r="E561" s="1">
        <f t="shared" si="156"/>
        <v>0.64819904760666625</v>
      </c>
      <c r="F561" s="1">
        <f t="shared" si="157"/>
        <v>0.72553114790190198</v>
      </c>
      <c r="G561" s="1">
        <f t="shared" si="158"/>
        <v>8.4129831472339269</v>
      </c>
      <c r="H561" s="1">
        <f t="shared" si="159"/>
        <v>12</v>
      </c>
    </row>
    <row r="562" spans="2:8">
      <c r="B562" s="1">
        <v>286</v>
      </c>
      <c r="C562" s="1">
        <f t="shared" si="154"/>
        <v>1796990.9978533618</v>
      </c>
      <c r="D562" s="1">
        <f t="shared" si="155"/>
        <v>1.2164852313524253</v>
      </c>
      <c r="E562" s="1">
        <f t="shared" si="156"/>
        <v>0.64968685037173668</v>
      </c>
      <c r="F562" s="1">
        <f t="shared" si="157"/>
        <v>0.72510819432711171</v>
      </c>
      <c r="G562" s="1">
        <f t="shared" si="158"/>
        <v>8.4077289642086068</v>
      </c>
      <c r="H562" s="1">
        <f t="shared" si="159"/>
        <v>12</v>
      </c>
    </row>
    <row r="563" spans="2:8">
      <c r="B563" s="1">
        <v>286.5</v>
      </c>
      <c r="C563" s="1">
        <f t="shared" si="154"/>
        <v>1800132.5905069513</v>
      </c>
      <c r="D563" s="1">
        <f t="shared" si="155"/>
        <v>1.2166021092709201</v>
      </c>
      <c r="E563" s="1">
        <f t="shared" si="156"/>
        <v>0.65117403831212473</v>
      </c>
      <c r="F563" s="1">
        <f t="shared" si="157"/>
        <v>0.7246855688303937</v>
      </c>
      <c r="G563" s="1">
        <f t="shared" si="158"/>
        <v>8.4024788567659066</v>
      </c>
      <c r="H563" s="1">
        <f t="shared" si="159"/>
        <v>12</v>
      </c>
    </row>
    <row r="564" spans="2:8">
      <c r="B564" s="1">
        <v>287</v>
      </c>
      <c r="C564" s="1">
        <f t="shared" si="154"/>
        <v>1803274.1831605413</v>
      </c>
      <c r="D564" s="1">
        <f t="shared" si="155"/>
        <v>1.2167183768614769</v>
      </c>
      <c r="E564" s="1">
        <f t="shared" si="156"/>
        <v>0.65266061464120018</v>
      </c>
      <c r="F564" s="1">
        <f t="shared" si="157"/>
        <v>0.72426326976325495</v>
      </c>
      <c r="G564" s="1">
        <f t="shared" si="158"/>
        <v>8.3972328044272579</v>
      </c>
      <c r="H564" s="1">
        <f t="shared" si="159"/>
        <v>12</v>
      </c>
    </row>
    <row r="565" spans="2:8">
      <c r="B565" s="1">
        <v>287.5</v>
      </c>
      <c r="C565" s="1">
        <f t="shared" si="154"/>
        <v>1806415.7758141309</v>
      </c>
      <c r="D565" s="1">
        <f t="shared" si="155"/>
        <v>1.2168340383661609</v>
      </c>
      <c r="E565" s="1">
        <f t="shared" si="156"/>
        <v>0.65414658254997826</v>
      </c>
      <c r="F565" s="1">
        <f t="shared" si="157"/>
        <v>0.72384129550090659</v>
      </c>
      <c r="G565" s="1">
        <f t="shared" si="158"/>
        <v>8.3919907870085559</v>
      </c>
      <c r="H565" s="1">
        <f t="shared" si="159"/>
        <v>12</v>
      </c>
    </row>
    <row r="566" spans="2:8">
      <c r="B566" s="1">
        <v>288</v>
      </c>
      <c r="C566" s="1">
        <f t="shared" si="154"/>
        <v>1809557.3684677209</v>
      </c>
      <c r="D566" s="1">
        <f t="shared" si="155"/>
        <v>1.2169490979902462</v>
      </c>
      <c r="E566" s="1">
        <f t="shared" si="156"/>
        <v>0.65563194520731505</v>
      </c>
      <c r="F566" s="1">
        <f t="shared" si="157"/>
        <v>0.72341964444195739</v>
      </c>
      <c r="G566" s="1">
        <f t="shared" si="158"/>
        <v>8.386752784616359</v>
      </c>
      <c r="H566" s="1">
        <f t="shared" si="159"/>
        <v>12</v>
      </c>
    </row>
    <row r="567" spans="2:8">
      <c r="B567" s="1">
        <v>288.5</v>
      </c>
      <c r="C567" s="1">
        <f t="shared" si="154"/>
        <v>1812698.9611213107</v>
      </c>
      <c r="D567" s="1">
        <f t="shared" si="155"/>
        <v>1.2170635599025976</v>
      </c>
      <c r="E567" s="1">
        <f t="shared" si="156"/>
        <v>0.6571167057600984</v>
      </c>
      <c r="F567" s="1">
        <f t="shared" si="157"/>
        <v>0.72299831500811251</v>
      </c>
      <c r="G567" s="1">
        <f t="shared" si="158"/>
        <v>8.3815187776441444</v>
      </c>
      <c r="H567" s="1">
        <f t="shared" si="159"/>
        <v>12</v>
      </c>
    </row>
    <row r="568" spans="2:8">
      <c r="B568" s="1">
        <v>289</v>
      </c>
      <c r="C568" s="1">
        <f t="shared" si="154"/>
        <v>1815840.5537749005</v>
      </c>
      <c r="D568" s="1">
        <f t="shared" si="155"/>
        <v>1.2171774282360481</v>
      </c>
      <c r="E568" s="1">
        <f t="shared" si="156"/>
        <v>0.65860086733343803</v>
      </c>
      <c r="F568" s="1">
        <f t="shared" si="157"/>
        <v>0.72257730564387435</v>
      </c>
      <c r="G568" s="1">
        <f t="shared" si="158"/>
        <v>8.3762887467685854</v>
      </c>
      <c r="H568" s="1">
        <f t="shared" si="159"/>
        <v>12</v>
      </c>
    </row>
    <row r="569" spans="2:8">
      <c r="B569" s="1">
        <v>289.5</v>
      </c>
      <c r="C569" s="1">
        <f t="shared" si="154"/>
        <v>1818982.1464284903</v>
      </c>
      <c r="D569" s="1">
        <f t="shared" si="155"/>
        <v>1.2172907070877725</v>
      </c>
      <c r="E569" s="1">
        <f t="shared" si="156"/>
        <v>0.66008443303085496</v>
      </c>
      <c r="F569" s="1">
        <f t="shared" si="157"/>
        <v>0.7221566148162486</v>
      </c>
      <c r="G569" s="1">
        <f t="shared" si="158"/>
        <v>8.3710626729459108</v>
      </c>
      <c r="H569" s="1">
        <f t="shared" si="159"/>
        <v>12</v>
      </c>
    </row>
    <row r="570" spans="2:8">
      <c r="B570" s="1">
        <v>290</v>
      </c>
      <c r="C570" s="1">
        <f t="shared" si="154"/>
        <v>1822123.7390820801</v>
      </c>
      <c r="D570" s="1">
        <f t="shared" si="155"/>
        <v>1.217403400519655</v>
      </c>
      <c r="E570" s="1">
        <f t="shared" si="156"/>
        <v>0.6615674059344655</v>
      </c>
      <c r="F570" s="1">
        <f t="shared" si="157"/>
        <v>0.72173624101445422</v>
      </c>
      <c r="G570" s="1">
        <f t="shared" si="158"/>
        <v>8.3658405374082871</v>
      </c>
      <c r="H570" s="1">
        <f t="shared" si="159"/>
        <v>12</v>
      </c>
    </row>
    <row r="571" spans="2:8">
      <c r="B571" s="1">
        <v>290.5</v>
      </c>
      <c r="C571" s="1">
        <f t="shared" si="154"/>
        <v>1825265.3317356699</v>
      </c>
      <c r="D571" s="1">
        <f t="shared" si="155"/>
        <v>1.2175155125586543</v>
      </c>
      <c r="E571" s="1">
        <f t="shared" si="156"/>
        <v>0.66304978910516754</v>
      </c>
      <c r="F571" s="1">
        <f t="shared" si="157"/>
        <v>0.7213161827496356</v>
      </c>
      <c r="G571" s="1">
        <f t="shared" si="158"/>
        <v>8.3606223216602586</v>
      </c>
      <c r="H571" s="1">
        <f t="shared" si="159"/>
        <v>12</v>
      </c>
    </row>
    <row r="572" spans="2:8">
      <c r="B572" s="1">
        <v>291</v>
      </c>
      <c r="C572" s="1">
        <f t="shared" si="154"/>
        <v>1828406.9243892594</v>
      </c>
      <c r="D572" s="1">
        <f t="shared" si="155"/>
        <v>1.2176270471971633</v>
      </c>
      <c r="E572" s="1">
        <f t="shared" si="156"/>
        <v>0.6645315855828211</v>
      </c>
      <c r="F572" s="1">
        <f t="shared" si="157"/>
        <v>0.72089643855458074</v>
      </c>
      <c r="G572" s="1">
        <f t="shared" si="158"/>
        <v>8.3554080074752388</v>
      </c>
      <c r="H572" s="1">
        <f t="shared" si="159"/>
        <v>12</v>
      </c>
    </row>
    <row r="573" spans="2:8">
      <c r="B573" s="1">
        <v>291.5</v>
      </c>
      <c r="C573" s="1">
        <f t="shared" si="154"/>
        <v>1831548.5170428494</v>
      </c>
      <c r="D573" s="1">
        <f t="shared" si="155"/>
        <v>1.2177380083933635</v>
      </c>
      <c r="E573" s="1">
        <f t="shared" si="156"/>
        <v>0.66601279838643013</v>
      </c>
      <c r="F573" s="1">
        <f t="shared" si="157"/>
        <v>0.72047700698344141</v>
      </c>
      <c r="G573" s="1">
        <f t="shared" si="158"/>
        <v>8.3501975768920325</v>
      </c>
      <c r="H573" s="1">
        <f t="shared" si="159"/>
        <v>12</v>
      </c>
    </row>
    <row r="574" spans="2:8">
      <c r="B574" s="1">
        <v>292</v>
      </c>
      <c r="C574" s="1">
        <f t="shared" si="154"/>
        <v>1834690.109696439</v>
      </c>
      <c r="D574" s="1">
        <f t="shared" si="155"/>
        <v>1.2178484000715775</v>
      </c>
      <c r="E574" s="1">
        <f t="shared" si="156"/>
        <v>0.66749343051431997</v>
      </c>
      <c r="F574" s="1">
        <f t="shared" si="157"/>
        <v>0.72005788661145775</v>
      </c>
      <c r="G574" s="1">
        <f t="shared" si="158"/>
        <v>8.3449910122114179</v>
      </c>
      <c r="H574" s="1">
        <f t="shared" si="159"/>
        <v>12</v>
      </c>
    </row>
    <row r="575" spans="2:8">
      <c r="B575" s="1">
        <v>292.5</v>
      </c>
      <c r="C575" s="1">
        <f t="shared" si="154"/>
        <v>1837831.702350029</v>
      </c>
      <c r="D575" s="1">
        <f t="shared" si="155"/>
        <v>1.217958226122615</v>
      </c>
      <c r="E575" s="1">
        <f t="shared" si="156"/>
        <v>0.66897348494431497</v>
      </c>
      <c r="F575" s="1">
        <f t="shared" si="157"/>
        <v>0.71963907603468591</v>
      </c>
      <c r="G575" s="1">
        <f t="shared" si="158"/>
        <v>8.3397882959927632</v>
      </c>
      <c r="H575" s="1">
        <f t="shared" si="159"/>
        <v>12</v>
      </c>
    </row>
    <row r="576" spans="2:8">
      <c r="B576" s="1">
        <v>293</v>
      </c>
      <c r="C576" s="1">
        <f t="shared" si="154"/>
        <v>1840973.2950036186</v>
      </c>
      <c r="D576" s="1">
        <f t="shared" si="155"/>
        <v>1.2180674904041164</v>
      </c>
      <c r="E576" s="1">
        <f t="shared" si="156"/>
        <v>0.6704529646339128</v>
      </c>
      <c r="F576" s="1">
        <f t="shared" si="157"/>
        <v>0.71922057386972926</v>
      </c>
      <c r="G576" s="1">
        <f t="shared" si="158"/>
        <v>8.334589411050688</v>
      </c>
      <c r="H576" s="1">
        <f t="shared" si="159"/>
        <v>12</v>
      </c>
    </row>
    <row r="577" spans="2:8">
      <c r="B577" s="1">
        <v>293.5</v>
      </c>
      <c r="C577" s="1">
        <f t="shared" si="154"/>
        <v>1844114.8876572086</v>
      </c>
      <c r="D577" s="1">
        <f t="shared" si="155"/>
        <v>1.2181761967408906</v>
      </c>
      <c r="E577" s="1">
        <f t="shared" si="156"/>
        <v>0.67193187252045816</v>
      </c>
      <c r="F577" s="1">
        <f t="shared" si="157"/>
        <v>0.71880237875347452</v>
      </c>
      <c r="G577" s="1">
        <f t="shared" si="158"/>
        <v>8.3293943404517758</v>
      </c>
      <c r="H577" s="1">
        <f t="shared" si="159"/>
        <v>12</v>
      </c>
    </row>
    <row r="578" spans="2:8">
      <c r="B578" s="1">
        <v>294</v>
      </c>
      <c r="C578" s="1">
        <f t="shared" si="154"/>
        <v>1847256.4803107984</v>
      </c>
      <c r="D578" s="1">
        <f t="shared" si="155"/>
        <v>1.2182843489252508</v>
      </c>
      <c r="E578" s="1">
        <f t="shared" si="156"/>
        <v>0.6734102115213132</v>
      </c>
      <c r="F578" s="1">
        <f t="shared" si="157"/>
        <v>0.71838448934282872</v>
      </c>
      <c r="G578" s="1">
        <f t="shared" si="158"/>
        <v>8.3242030675113234</v>
      </c>
      <c r="H578" s="1">
        <f t="shared" si="159"/>
        <v>12</v>
      </c>
    </row>
    <row r="579" spans="2:8">
      <c r="B579" s="1">
        <v>294.5</v>
      </c>
      <c r="C579" s="1">
        <f t="shared" si="154"/>
        <v>1850398.0729643882</v>
      </c>
      <c r="D579" s="1">
        <f t="shared" si="155"/>
        <v>1.2183919507173446</v>
      </c>
      <c r="E579" s="1">
        <f t="shared" si="156"/>
        <v>0.67488798453402832</v>
      </c>
      <c r="F579" s="1">
        <f t="shared" si="157"/>
        <v>0.7179669043144612</v>
      </c>
      <c r="G579" s="1">
        <f t="shared" si="158"/>
        <v>8.3190155757901252</v>
      </c>
      <c r="H579" s="1">
        <f t="shared" si="159"/>
        <v>12</v>
      </c>
    </row>
    <row r="580" spans="2:8">
      <c r="B580" s="1">
        <v>295</v>
      </c>
      <c r="C580" s="1">
        <f t="shared" ref="C580:C610" si="160">2*PI()*B580*1000</f>
        <v>1853539.665617978</v>
      </c>
      <c r="D580" s="1">
        <f t="shared" ref="D580:D610" si="161">1+$E$15/$E$14*(1-$C$20^2/C580^2)</f>
        <v>1.218499005845481</v>
      </c>
      <c r="E580" s="1">
        <f t="shared" ref="E580:E610" si="162">$C$21*(C580/$C$20-$C$20/C580)</f>
        <v>0.67636519443650922</v>
      </c>
      <c r="F580" s="1">
        <f t="shared" ref="F580:F610" si="163">(D580^2+E580^2)^0.5/(D580^2+E580^2)</f>
        <v>0.71754962236454911</v>
      </c>
      <c r="G580" s="1">
        <f t="shared" ref="G580:G610" si="164">F580*$C$23/$C$13-$C$3</f>
        <v>8.3138318490913079</v>
      </c>
      <c r="H580" s="1">
        <f t="shared" ref="H580:H610" si="165">$C$2</f>
        <v>12</v>
      </c>
    </row>
    <row r="581" spans="2:8">
      <c r="B581" s="1">
        <v>295.5</v>
      </c>
      <c r="C581" s="1">
        <f t="shared" si="160"/>
        <v>1856681.2582715678</v>
      </c>
      <c r="D581" s="1">
        <f t="shared" si="161"/>
        <v>1.218605518006453</v>
      </c>
      <c r="E581" s="1">
        <f t="shared" si="162"/>
        <v>0.67784184408718362</v>
      </c>
      <c r="F581" s="1">
        <f t="shared" si="163"/>
        <v>0.71713264220852568</v>
      </c>
      <c r="G581" s="1">
        <f t="shared" si="164"/>
        <v>8.3086518714572133</v>
      </c>
      <c r="H581" s="1">
        <f t="shared" si="165"/>
        <v>12</v>
      </c>
    </row>
    <row r="582" spans="2:8">
      <c r="B582" s="1">
        <v>296</v>
      </c>
      <c r="C582" s="1">
        <f t="shared" si="160"/>
        <v>1859822.8509251575</v>
      </c>
      <c r="D582" s="1">
        <f t="shared" si="161"/>
        <v>1.2187114908658576</v>
      </c>
      <c r="E582" s="1">
        <f t="shared" si="162"/>
        <v>0.67931793632516524</v>
      </c>
      <c r="F582" s="1">
        <f t="shared" si="163"/>
        <v>0.71671596258083126</v>
      </c>
      <c r="G582" s="1">
        <f t="shared" si="164"/>
        <v>8.3034756271663017</v>
      </c>
      <c r="H582" s="1">
        <f t="shared" si="165"/>
        <v>12</v>
      </c>
    </row>
    <row r="583" spans="2:8">
      <c r="B583" s="1">
        <v>296.5</v>
      </c>
      <c r="C583" s="1">
        <f t="shared" si="160"/>
        <v>1862964.4435787473</v>
      </c>
      <c r="D583" s="1">
        <f t="shared" si="161"/>
        <v>1.2188169280584102</v>
      </c>
      <c r="E583" s="1">
        <f t="shared" si="162"/>
        <v>0.68079347397041723</v>
      </c>
      <c r="F583" s="1">
        <f t="shared" si="163"/>
        <v>0.71629958223466839</v>
      </c>
      <c r="G583" s="1">
        <f t="shared" si="164"/>
        <v>8.2983031007301076</v>
      </c>
      <c r="H583" s="1">
        <f t="shared" si="165"/>
        <v>12</v>
      </c>
    </row>
    <row r="584" spans="2:8">
      <c r="B584" s="1">
        <v>297</v>
      </c>
      <c r="C584" s="1">
        <f t="shared" si="160"/>
        <v>1866106.0362323371</v>
      </c>
      <c r="D584" s="1">
        <f t="shared" si="161"/>
        <v>1.2189218331882572</v>
      </c>
      <c r="E584" s="1">
        <f t="shared" si="162"/>
        <v>0.68226845982391293</v>
      </c>
      <c r="F584" s="1">
        <f t="shared" si="163"/>
        <v>0.71588349994175959</v>
      </c>
      <c r="G584" s="1">
        <f t="shared" si="164"/>
        <v>8.2931342768902301</v>
      </c>
      <c r="H584" s="1">
        <f t="shared" si="165"/>
        <v>12</v>
      </c>
    </row>
    <row r="585" spans="2:8">
      <c r="B585" s="1">
        <v>297.5</v>
      </c>
      <c r="C585" s="1">
        <f t="shared" si="160"/>
        <v>1869247.6288859269</v>
      </c>
      <c r="D585" s="1">
        <f t="shared" si="161"/>
        <v>1.219026209829283</v>
      </c>
      <c r="E585" s="1">
        <f t="shared" si="162"/>
        <v>0.68374289666779564</v>
      </c>
      <c r="F585" s="1">
        <f t="shared" si="163"/>
        <v>0.71546771449210844</v>
      </c>
      <c r="G585" s="1">
        <f t="shared" si="164"/>
        <v>8.287969140615365</v>
      </c>
      <c r="H585" s="1">
        <f t="shared" si="165"/>
        <v>12</v>
      </c>
    </row>
    <row r="586" spans="2:8">
      <c r="B586" s="1">
        <v>298</v>
      </c>
      <c r="C586" s="1">
        <f t="shared" si="160"/>
        <v>1872389.2215395167</v>
      </c>
      <c r="D586" s="1">
        <f t="shared" si="161"/>
        <v>1.2191300615254153</v>
      </c>
      <c r="E586" s="1">
        <f t="shared" si="162"/>
        <v>0.6852167872655367</v>
      </c>
      <c r="F586" s="1">
        <f t="shared" si="163"/>
        <v>0.71505222469376351</v>
      </c>
      <c r="G586" s="1">
        <f t="shared" si="164"/>
        <v>8.2828076770983827</v>
      </c>
      <c r="H586" s="1">
        <f t="shared" si="165"/>
        <v>12</v>
      </c>
    </row>
    <row r="587" spans="2:8">
      <c r="B587" s="1">
        <v>298.5</v>
      </c>
      <c r="C587" s="1">
        <f t="shared" si="160"/>
        <v>1875530.8141931065</v>
      </c>
      <c r="D587" s="1">
        <f t="shared" si="161"/>
        <v>1.2192333917909255</v>
      </c>
      <c r="E587" s="1">
        <f t="shared" si="162"/>
        <v>0.68669013436209136</v>
      </c>
      <c r="F587" s="1">
        <f t="shared" si="163"/>
        <v>0.71463702937258522</v>
      </c>
      <c r="G587" s="1">
        <f t="shared" si="164"/>
        <v>8.2776498717534128</v>
      </c>
      <c r="H587" s="1">
        <f t="shared" si="165"/>
        <v>12</v>
      </c>
    </row>
    <row r="588" spans="2:8">
      <c r="B588" s="1">
        <v>299</v>
      </c>
      <c r="C588" s="1">
        <f t="shared" si="160"/>
        <v>1878672.4068466963</v>
      </c>
      <c r="D588" s="1">
        <f t="shared" si="161"/>
        <v>1.2193362041107256</v>
      </c>
      <c r="E588" s="1">
        <f t="shared" si="162"/>
        <v>0.68816294068405426</v>
      </c>
      <c r="F588" s="1">
        <f t="shared" si="163"/>
        <v>0.7142221273720164</v>
      </c>
      <c r="G588" s="1">
        <f t="shared" si="164"/>
        <v>8.272495710213013</v>
      </c>
      <c r="H588" s="1">
        <f t="shared" si="165"/>
        <v>12</v>
      </c>
    </row>
    <row r="589" spans="2:8">
      <c r="B589" s="1">
        <v>299.5</v>
      </c>
      <c r="C589" s="1">
        <f t="shared" si="160"/>
        <v>1881813.9995002861</v>
      </c>
      <c r="D589" s="1">
        <f t="shared" si="161"/>
        <v>1.2194385019406633</v>
      </c>
      <c r="E589" s="1">
        <f t="shared" si="162"/>
        <v>0.68963520893981256</v>
      </c>
      <c r="F589" s="1">
        <f t="shared" si="163"/>
        <v>0.71380751755285432</v>
      </c>
      <c r="G589" s="1">
        <f t="shared" si="164"/>
        <v>8.2673451783253142</v>
      </c>
      <c r="H589" s="1">
        <f t="shared" si="165"/>
        <v>12</v>
      </c>
    </row>
    <row r="590" spans="2:8">
      <c r="B590" s="1">
        <v>300</v>
      </c>
      <c r="C590" s="1">
        <f t="shared" si="160"/>
        <v>1884955.5921538759</v>
      </c>
      <c r="D590" s="1">
        <f t="shared" si="161"/>
        <v>1.2195402887078108</v>
      </c>
      <c r="E590" s="1">
        <f t="shared" si="162"/>
        <v>0.69110694181969712</v>
      </c>
      <c r="F590" s="1">
        <f t="shared" si="163"/>
        <v>0.71339319879302732</v>
      </c>
      <c r="G590" s="1">
        <f t="shared" si="164"/>
        <v>8.2621982621512782</v>
      </c>
      <c r="H590" s="1">
        <f t="shared" si="165"/>
        <v>12</v>
      </c>
    </row>
    <row r="591" spans="2:8">
      <c r="B591" s="1">
        <v>300.5</v>
      </c>
      <c r="C591" s="1">
        <f t="shared" si="160"/>
        <v>1888097.1848074656</v>
      </c>
      <c r="D591" s="1">
        <f t="shared" si="161"/>
        <v>1.2196415678107533</v>
      </c>
      <c r="E591" s="1">
        <f t="shared" si="162"/>
        <v>0.69257814199613321</v>
      </c>
      <c r="F591" s="1">
        <f t="shared" si="163"/>
        <v>0.71297916998737298</v>
      </c>
      <c r="G591" s="1">
        <f t="shared" si="164"/>
        <v>8.25705494796191</v>
      </c>
      <c r="H591" s="1">
        <f t="shared" si="165"/>
        <v>12</v>
      </c>
    </row>
    <row r="592" spans="2:8">
      <c r="B592" s="1">
        <v>301</v>
      </c>
      <c r="C592" s="1">
        <f t="shared" si="160"/>
        <v>1891238.7774610554</v>
      </c>
      <c r="D592" s="1">
        <f t="shared" si="161"/>
        <v>1.2197423426198715</v>
      </c>
      <c r="E592" s="1">
        <f t="shared" si="162"/>
        <v>0.69404881212378922</v>
      </c>
      <c r="F592" s="1">
        <f t="shared" si="163"/>
        <v>0.7125654300474199</v>
      </c>
      <c r="G592" s="1">
        <f t="shared" si="164"/>
        <v>8.2519152222355672</v>
      </c>
      <c r="H592" s="1">
        <f t="shared" si="165"/>
        <v>12</v>
      </c>
    </row>
    <row r="593" spans="2:8">
      <c r="B593" s="1">
        <v>301.5</v>
      </c>
      <c r="C593" s="1">
        <f t="shared" si="160"/>
        <v>1894380.3701146452</v>
      </c>
      <c r="D593" s="1">
        <f t="shared" si="161"/>
        <v>1.2198426164776228</v>
      </c>
      <c r="E593" s="1">
        <f t="shared" si="162"/>
        <v>0.69551895483972381</v>
      </c>
      <c r="F593" s="1">
        <f t="shared" si="163"/>
        <v>0.71215197790117168</v>
      </c>
      <c r="G593" s="1">
        <f t="shared" si="164"/>
        <v>8.2467790716552667</v>
      </c>
      <c r="H593" s="1">
        <f t="shared" si="165"/>
        <v>12</v>
      </c>
    </row>
    <row r="594" spans="2:8">
      <c r="B594" s="1">
        <v>302</v>
      </c>
      <c r="C594" s="1">
        <f t="shared" si="160"/>
        <v>1897521.962768235</v>
      </c>
      <c r="D594" s="1">
        <f t="shared" si="161"/>
        <v>1.2199423926988178</v>
      </c>
      <c r="E594" s="1">
        <f t="shared" si="162"/>
        <v>0.69698857276353143</v>
      </c>
      <c r="F594" s="1">
        <f t="shared" si="163"/>
        <v>0.71173881249289439</v>
      </c>
      <c r="G594" s="1">
        <f t="shared" si="164"/>
        <v>8.241646483106047</v>
      </c>
      <c r="H594" s="1">
        <f t="shared" si="165"/>
        <v>12</v>
      </c>
    </row>
    <row r="595" spans="2:8">
      <c r="B595" s="1">
        <v>302.5</v>
      </c>
      <c r="C595" s="1">
        <f t="shared" si="160"/>
        <v>1900663.5554218248</v>
      </c>
      <c r="D595" s="1">
        <f t="shared" si="161"/>
        <v>1.2200416745708953</v>
      </c>
      <c r="E595" s="1">
        <f t="shared" si="162"/>
        <v>0.69845766849748747</v>
      </c>
      <c r="F595" s="1">
        <f t="shared" si="163"/>
        <v>0.71132593278290501</v>
      </c>
      <c r="G595" s="1">
        <f t="shared" si="164"/>
        <v>8.2365174436723443</v>
      </c>
      <c r="H595" s="1">
        <f t="shared" si="165"/>
        <v>12</v>
      </c>
    </row>
    <row r="596" spans="2:8">
      <c r="B596" s="1">
        <v>303</v>
      </c>
      <c r="C596" s="1">
        <f t="shared" si="160"/>
        <v>1903805.1480754146</v>
      </c>
      <c r="D596" s="1">
        <f t="shared" si="161"/>
        <v>1.2201404653541916</v>
      </c>
      <c r="E596" s="1">
        <f t="shared" si="162"/>
        <v>0.69992624462668984</v>
      </c>
      <c r="F596" s="1">
        <f t="shared" si="163"/>
        <v>0.71091333774736554</v>
      </c>
      <c r="G596" s="1">
        <f t="shared" si="164"/>
        <v>8.2313919406354259</v>
      </c>
      <c r="H596" s="1">
        <f t="shared" si="165"/>
        <v>12</v>
      </c>
    </row>
    <row r="597" spans="2:8">
      <c r="B597" s="1">
        <v>303.5</v>
      </c>
      <c r="C597" s="1">
        <f t="shared" si="160"/>
        <v>1906946.7407290044</v>
      </c>
      <c r="D597" s="1">
        <f t="shared" si="161"/>
        <v>1.2202387682822098</v>
      </c>
      <c r="E597" s="1">
        <f t="shared" si="162"/>
        <v>0.70139430371920175</v>
      </c>
      <c r="F597" s="1">
        <f t="shared" si="163"/>
        <v>0.71050102637807611</v>
      </c>
      <c r="G597" s="1">
        <f t="shared" si="164"/>
        <v>8.2262699614708303</v>
      </c>
      <c r="H597" s="1">
        <f t="shared" si="165"/>
        <v>12</v>
      </c>
    </row>
    <row r="598" spans="2:8">
      <c r="B598" s="1">
        <v>304</v>
      </c>
      <c r="C598" s="1">
        <f t="shared" si="160"/>
        <v>1910088.3333825942</v>
      </c>
      <c r="D598" s="1">
        <f t="shared" si="161"/>
        <v>1.2203365865618832</v>
      </c>
      <c r="E598" s="1">
        <f t="shared" si="162"/>
        <v>0.70286184832619103</v>
      </c>
      <c r="F598" s="1">
        <f t="shared" si="163"/>
        <v>0.71008899768227374</v>
      </c>
      <c r="G598" s="1">
        <f t="shared" si="164"/>
        <v>8.221151493845861</v>
      </c>
      <c r="H598" s="1">
        <f t="shared" si="165"/>
        <v>12</v>
      </c>
    </row>
    <row r="599" spans="2:8">
      <c r="B599" s="1">
        <v>304.5</v>
      </c>
      <c r="C599" s="1">
        <f t="shared" si="160"/>
        <v>1913229.926036184</v>
      </c>
      <c r="D599" s="1">
        <f t="shared" si="161"/>
        <v>1.2204339233738368</v>
      </c>
      <c r="E599" s="1">
        <f t="shared" si="162"/>
        <v>0.70432888098206914</v>
      </c>
      <c r="F599" s="1">
        <f t="shared" si="163"/>
        <v>0.70967725068243226</v>
      </c>
      <c r="G599" s="1">
        <f t="shared" si="164"/>
        <v>8.2160365256170991</v>
      </c>
      <c r="H599" s="1">
        <f t="shared" si="165"/>
        <v>12</v>
      </c>
    </row>
    <row r="600" spans="2:8">
      <c r="B600" s="1">
        <v>305</v>
      </c>
      <c r="C600" s="1">
        <f t="shared" si="160"/>
        <v>1916371.518689774</v>
      </c>
      <c r="D600" s="1">
        <f t="shared" si="161"/>
        <v>1.220530781872647</v>
      </c>
      <c r="E600" s="1">
        <f t="shared" si="162"/>
        <v>0.70579540420462861</v>
      </c>
      <c r="F600" s="1">
        <f t="shared" si="163"/>
        <v>0.70926578441606392</v>
      </c>
      <c r="G600" s="1">
        <f t="shared" si="164"/>
        <v>8.2109250448279454</v>
      </c>
      <c r="H600" s="1">
        <f t="shared" si="165"/>
        <v>12</v>
      </c>
    </row>
    <row r="601" spans="2:8">
      <c r="B601" s="1">
        <v>305.5</v>
      </c>
      <c r="C601" s="1">
        <f t="shared" si="160"/>
        <v>1919513.1113433635</v>
      </c>
      <c r="D601" s="1">
        <f t="shared" si="161"/>
        <v>1.2206271651870961</v>
      </c>
      <c r="E601" s="1">
        <f t="shared" si="162"/>
        <v>0.70726142049517815</v>
      </c>
      <c r="F601" s="1">
        <f t="shared" si="163"/>
        <v>0.70885459793552585</v>
      </c>
      <c r="G601" s="1">
        <f t="shared" si="164"/>
        <v>8.2058170397062113</v>
      </c>
      <c r="H601" s="1">
        <f t="shared" si="165"/>
        <v>12</v>
      </c>
    </row>
    <row r="602" spans="2:8">
      <c r="B602" s="1">
        <v>306</v>
      </c>
      <c r="C602" s="1">
        <f t="shared" si="160"/>
        <v>1922654.7039969536</v>
      </c>
      <c r="D602" s="1">
        <f t="shared" si="161"/>
        <v>1.2207230764204258</v>
      </c>
      <c r="E602" s="1">
        <f t="shared" si="162"/>
        <v>0.70872693233867934</v>
      </c>
      <c r="F602" s="1">
        <f t="shared" si="163"/>
        <v>0.70844369030782606</v>
      </c>
      <c r="G602" s="1">
        <f t="shared" si="164"/>
        <v>8.2007124986617104</v>
      </c>
      <c r="H602" s="1">
        <f t="shared" si="165"/>
        <v>12</v>
      </c>
    </row>
    <row r="603" spans="2:8">
      <c r="B603" s="1">
        <v>306.5</v>
      </c>
      <c r="C603" s="1">
        <f t="shared" si="160"/>
        <v>1925796.2966505431</v>
      </c>
      <c r="D603" s="1">
        <f t="shared" si="161"/>
        <v>1.2208185186505858</v>
      </c>
      <c r="E603" s="1">
        <f t="shared" si="162"/>
        <v>0.71019194220387727</v>
      </c>
      <c r="F603" s="1">
        <f t="shared" si="163"/>
        <v>0.70803306061443483</v>
      </c>
      <c r="G603" s="1">
        <f t="shared" si="164"/>
        <v>8.1956114102839184</v>
      </c>
      <c r="H603" s="1">
        <f t="shared" si="165"/>
        <v>12</v>
      </c>
    </row>
    <row r="604" spans="2:8">
      <c r="B604" s="1">
        <v>307</v>
      </c>
      <c r="C604" s="1">
        <f t="shared" si="160"/>
        <v>1928937.8893041331</v>
      </c>
      <c r="D604" s="1">
        <f t="shared" si="161"/>
        <v>1.2209134949304818</v>
      </c>
      <c r="E604" s="1">
        <f t="shared" si="162"/>
        <v>0.71165645254343513</v>
      </c>
      <c r="F604" s="1">
        <f t="shared" si="163"/>
        <v>0.70762270795109616</v>
      </c>
      <c r="G604" s="1">
        <f t="shared" si="164"/>
        <v>8.1905137633396219</v>
      </c>
      <c r="H604" s="1">
        <f t="shared" si="165"/>
        <v>12</v>
      </c>
    </row>
    <row r="605" spans="2:8">
      <c r="B605" s="1">
        <v>307.5</v>
      </c>
      <c r="C605" s="1">
        <f t="shared" si="160"/>
        <v>1932079.4819577227</v>
      </c>
      <c r="D605" s="1">
        <f t="shared" si="161"/>
        <v>1.2210080082882198</v>
      </c>
      <c r="E605" s="1">
        <f t="shared" si="162"/>
        <v>0.71312046579406296</v>
      </c>
      <c r="F605" s="1">
        <f t="shared" si="163"/>
        <v>0.70721263142764201</v>
      </c>
      <c r="G605" s="1">
        <f t="shared" si="164"/>
        <v>8.1854195467706212</v>
      </c>
      <c r="H605" s="1">
        <f t="shared" si="165"/>
        <v>12</v>
      </c>
    </row>
    <row r="606" spans="2:8">
      <c r="B606" s="1">
        <v>308</v>
      </c>
      <c r="C606" s="1">
        <f t="shared" si="160"/>
        <v>1935221.0746113125</v>
      </c>
      <c r="D606" s="1">
        <f t="shared" si="161"/>
        <v>1.2211020617273463</v>
      </c>
      <c r="E606" s="1">
        <f t="shared" si="162"/>
        <v>0.71458398437664861</v>
      </c>
      <c r="F606" s="1">
        <f t="shared" si="163"/>
        <v>0.70680283016781031</v>
      </c>
      <c r="G606" s="1">
        <f t="shared" si="164"/>
        <v>8.1803287496914621</v>
      </c>
      <c r="H606" s="1">
        <f t="shared" si="165"/>
        <v>12</v>
      </c>
    </row>
    <row r="607" spans="2:8">
      <c r="B607" s="1">
        <v>308.5</v>
      </c>
      <c r="C607" s="1">
        <f t="shared" si="160"/>
        <v>1938362.6672649023</v>
      </c>
      <c r="D607" s="1">
        <f t="shared" si="161"/>
        <v>1.221195658227088</v>
      </c>
      <c r="E607" s="1">
        <f t="shared" si="162"/>
        <v>0.71604701069638532</v>
      </c>
      <c r="F607" s="1">
        <f t="shared" si="163"/>
        <v>0.70639330330906325</v>
      </c>
      <c r="G607" s="1">
        <f t="shared" si="164"/>
        <v>8.1752413613871813</v>
      </c>
      <c r="H607" s="1">
        <f t="shared" si="165"/>
        <v>12</v>
      </c>
    </row>
    <row r="608" spans="2:8">
      <c r="B608" s="1">
        <v>309</v>
      </c>
      <c r="C608" s="1">
        <f t="shared" si="160"/>
        <v>1941504.2599184921</v>
      </c>
      <c r="D608" s="1">
        <f t="shared" si="161"/>
        <v>1.2212888007425873</v>
      </c>
      <c r="E608" s="1">
        <f t="shared" si="162"/>
        <v>0.71750954714289839</v>
      </c>
      <c r="F608" s="1">
        <f t="shared" si="163"/>
        <v>0.70598405000240927</v>
      </c>
      <c r="G608" s="1">
        <f t="shared" si="164"/>
        <v>8.1701573713110989</v>
      </c>
      <c r="H608" s="1">
        <f t="shared" si="165"/>
        <v>12</v>
      </c>
    </row>
    <row r="609" spans="2:8">
      <c r="B609" s="1">
        <v>309.5</v>
      </c>
      <c r="C609" s="1">
        <f t="shared" si="160"/>
        <v>1944645.8525720821</v>
      </c>
      <c r="D609" s="1">
        <f t="shared" si="161"/>
        <v>1.2213814922051356</v>
      </c>
      <c r="E609" s="1">
        <f t="shared" si="162"/>
        <v>0.71897159609037153</v>
      </c>
      <c r="F609" s="1">
        <f t="shared" si="163"/>
        <v>0.70557506941222659</v>
      </c>
      <c r="G609" s="1">
        <f t="shared" si="164"/>
        <v>8.1650767690826189</v>
      </c>
      <c r="H609" s="1">
        <f t="shared" si="165"/>
        <v>12</v>
      </c>
    </row>
    <row r="610" spans="2:8">
      <c r="B610" s="1">
        <v>310</v>
      </c>
      <c r="C610" s="1">
        <f t="shared" si="160"/>
        <v>1947787.4452256716</v>
      </c>
      <c r="D610" s="1">
        <f t="shared" si="161"/>
        <v>1.2214737355224035</v>
      </c>
      <c r="E610" s="1">
        <f t="shared" si="162"/>
        <v>0.72043315989767087</v>
      </c>
      <c r="F610" s="1">
        <f t="shared" si="163"/>
        <v>0.7051663607160894</v>
      </c>
      <c r="G610" s="1">
        <f t="shared" si="164"/>
        <v>8.1599995444850748</v>
      </c>
      <c r="H610" s="1">
        <f t="shared" si="165"/>
        <v>12</v>
      </c>
    </row>
    <row r="611" spans="2:8">
      <c r="B611" s="1">
        <v>310.5</v>
      </c>
      <c r="C611" s="1">
        <f t="shared" ref="C611" si="166">2*PI()*B611*1000</f>
        <v>1950929.0378792617</v>
      </c>
      <c r="D611" s="1">
        <f t="shared" ref="D611" si="167">1+$E$15/$E$14*(1-$C$20^2/C611^2)</f>
        <v>1.2215655335786701</v>
      </c>
      <c r="E611" s="1">
        <f t="shared" ref="E611" si="168">$C$21*(C611/$C$20-$C$20/C611)</f>
        <v>0.72189424090846899</v>
      </c>
      <c r="F611" s="1">
        <f t="shared" ref="F611" si="169">(D611^2+E611^2)^0.5/(D611^2+E611^2)</f>
        <v>0.70475792310459506</v>
      </c>
      <c r="G611" s="1">
        <f t="shared" ref="G611" si="170">F611*$C$23/$C$13-$C$3</f>
        <v>8.1549256874635798</v>
      </c>
      <c r="H611" s="1">
        <f t="shared" ref="H611" si="171">$C$2</f>
        <v>12</v>
      </c>
    </row>
    <row r="612" spans="2:8">
      <c r="B612" s="1">
        <v>311</v>
      </c>
      <c r="C612" s="1">
        <f t="shared" ref="C612:C643" si="172">2*PI()*B612*1000</f>
        <v>1954070.6305328512</v>
      </c>
      <c r="D612" s="1">
        <f t="shared" ref="D612:D643" si="173">1+$E$15/$E$14*(1-$C$20^2/C612^2)</f>
        <v>1.221656889235047</v>
      </c>
      <c r="E612" s="1">
        <f t="shared" ref="E612:E643" si="174">$C$21*(C612/$C$20-$C$20/C612)</f>
        <v>0.72335484145136597</v>
      </c>
      <c r="F612" s="1">
        <f t="shared" ref="F612:F643" si="175">(D612^2+E612^2)^0.5/(D612^2+E612^2)</f>
        <v>0.7043497557811953</v>
      </c>
      <c r="G612" s="1">
        <f t="shared" ref="G612:G643" si="176">F612*$C$23/$C$13-$C$3</f>
        <v>8.1498551881229364</v>
      </c>
      <c r="H612" s="1">
        <f t="shared" ref="H612:H643" si="177">$C$2</f>
        <v>12</v>
      </c>
    </row>
    <row r="613" spans="2:8">
      <c r="B613" s="1">
        <v>311.5</v>
      </c>
      <c r="C613" s="1">
        <f t="shared" si="172"/>
        <v>1957212.2231864412</v>
      </c>
      <c r="D613" s="1">
        <f t="shared" si="173"/>
        <v>1.2217478053297022</v>
      </c>
      <c r="E613" s="1">
        <f t="shared" si="174"/>
        <v>0.72481496384001198</v>
      </c>
      <c r="F613" s="1">
        <f t="shared" si="175"/>
        <v>0.70394185796202802</v>
      </c>
      <c r="G613" s="1">
        <f t="shared" si="176"/>
        <v>8.1447880367255365</v>
      </c>
      <c r="H613" s="1">
        <f t="shared" si="177"/>
        <v>12</v>
      </c>
    </row>
    <row r="614" spans="2:8">
      <c r="B614" s="1">
        <v>312</v>
      </c>
      <c r="C614" s="1">
        <f t="shared" si="172"/>
        <v>1960353.8158400308</v>
      </c>
      <c r="D614" s="1">
        <f t="shared" si="173"/>
        <v>1.2218382846780795</v>
      </c>
      <c r="E614" s="1">
        <f t="shared" si="174"/>
        <v>0.72627461037322516</v>
      </c>
      <c r="F614" s="1">
        <f t="shared" si="175"/>
        <v>0.70353422887575157</v>
      </c>
      <c r="G614" s="1">
        <f t="shared" si="176"/>
        <v>8.1397242236893117</v>
      </c>
      <c r="H614" s="1">
        <f t="shared" si="177"/>
        <v>12</v>
      </c>
    </row>
    <row r="615" spans="2:8">
      <c r="B615" s="1">
        <v>312.5</v>
      </c>
      <c r="C615" s="1">
        <f t="shared" si="172"/>
        <v>1963495.4084936208</v>
      </c>
      <c r="D615" s="1">
        <f t="shared" si="173"/>
        <v>1.2219283300731185</v>
      </c>
      <c r="E615" s="1">
        <f t="shared" si="174"/>
        <v>0.72773378333511185</v>
      </c>
      <c r="F615" s="1">
        <f t="shared" si="175"/>
        <v>0.70312686776338118</v>
      </c>
      <c r="G615" s="1">
        <f t="shared" si="176"/>
        <v>8.1346637395856991</v>
      </c>
      <c r="H615" s="1">
        <f t="shared" si="177"/>
        <v>12</v>
      </c>
    </row>
    <row r="616" spans="2:8">
      <c r="B616" s="1">
        <v>313</v>
      </c>
      <c r="C616" s="1">
        <f t="shared" si="172"/>
        <v>1966637.0011472104</v>
      </c>
      <c r="D616" s="1">
        <f t="shared" si="173"/>
        <v>1.2220179442854677</v>
      </c>
      <c r="E616" s="1">
        <f t="shared" si="174"/>
        <v>0.72919248499518297</v>
      </c>
      <c r="F616" s="1">
        <f t="shared" si="175"/>
        <v>0.70271977387812801</v>
      </c>
      <c r="G616" s="1">
        <f t="shared" si="176"/>
        <v>8.1296065751376396</v>
      </c>
      <c r="H616" s="1">
        <f t="shared" si="177"/>
        <v>12</v>
      </c>
    </row>
    <row r="617" spans="2:8">
      <c r="B617" s="1">
        <v>313.5</v>
      </c>
      <c r="C617" s="1">
        <f t="shared" si="172"/>
        <v>1969778.5938008004</v>
      </c>
      <c r="D617" s="1">
        <f t="shared" si="173"/>
        <v>1.222107130063699</v>
      </c>
      <c r="E617" s="1">
        <f t="shared" si="174"/>
        <v>0.73065071760847122</v>
      </c>
      <c r="F617" s="1">
        <f t="shared" si="175"/>
        <v>0.70231294648523857</v>
      </c>
      <c r="G617" s="1">
        <f t="shared" si="176"/>
        <v>8.1245527212175865</v>
      </c>
      <c r="H617" s="1">
        <f t="shared" si="177"/>
        <v>12</v>
      </c>
    </row>
    <row r="618" spans="2:8">
      <c r="B618" s="1">
        <v>314</v>
      </c>
      <c r="C618" s="1">
        <f t="shared" si="172"/>
        <v>1972920.1864543899</v>
      </c>
      <c r="D618" s="1">
        <f t="shared" si="173"/>
        <v>1.2221958901345185</v>
      </c>
      <c r="E618" s="1">
        <f t="shared" si="174"/>
        <v>0.73210848341564583</v>
      </c>
      <c r="F618" s="1">
        <f t="shared" si="175"/>
        <v>0.70190638486183787</v>
      </c>
      <c r="G618" s="1">
        <f t="shared" si="176"/>
        <v>8.1195021688455498</v>
      </c>
      <c r="H618" s="1">
        <f t="shared" si="177"/>
        <v>12</v>
      </c>
    </row>
    <row r="619" spans="2:8">
      <c r="B619" s="1">
        <v>314.5</v>
      </c>
      <c r="C619" s="1">
        <f t="shared" si="172"/>
        <v>1976061.77910798</v>
      </c>
      <c r="D619" s="1">
        <f t="shared" si="173"/>
        <v>1.2222842272029744</v>
      </c>
      <c r="E619" s="1">
        <f t="shared" si="174"/>
        <v>0.73356578464312727</v>
      </c>
      <c r="F619" s="1">
        <f t="shared" si="175"/>
        <v>0.70150008829677346</v>
      </c>
      <c r="G619" s="1">
        <f t="shared" si="176"/>
        <v>8.1144549091871685</v>
      </c>
      <c r="H619" s="1">
        <f t="shared" si="177"/>
        <v>12</v>
      </c>
    </row>
    <row r="620" spans="2:8">
      <c r="B620" s="1">
        <v>315</v>
      </c>
      <c r="C620" s="1">
        <f t="shared" si="172"/>
        <v>1979203.3717615698</v>
      </c>
      <c r="D620" s="1">
        <f t="shared" si="173"/>
        <v>1.2223721439526629</v>
      </c>
      <c r="E620" s="1">
        <f t="shared" si="174"/>
        <v>0.73502262350319969</v>
      </c>
      <c r="F620" s="1">
        <f t="shared" si="175"/>
        <v>0.70109405609046216</v>
      </c>
      <c r="G620" s="1">
        <f t="shared" si="176"/>
        <v>8.1094109335517999</v>
      </c>
      <c r="H620" s="1">
        <f t="shared" si="177"/>
        <v>12</v>
      </c>
    </row>
    <row r="621" spans="2:8">
      <c r="B621" s="1">
        <v>315.5</v>
      </c>
      <c r="C621" s="1">
        <f t="shared" si="172"/>
        <v>1982344.9644151595</v>
      </c>
      <c r="D621" s="1">
        <f t="shared" si="173"/>
        <v>1.2224596430459336</v>
      </c>
      <c r="E621" s="1">
        <f t="shared" si="174"/>
        <v>0.73647900219412332</v>
      </c>
      <c r="F621" s="1">
        <f t="shared" si="175"/>
        <v>0.700688287554737</v>
      </c>
      <c r="G621" s="1">
        <f t="shared" si="176"/>
        <v>8.1043702333906218</v>
      </c>
      <c r="H621" s="1">
        <f t="shared" si="177"/>
        <v>12</v>
      </c>
    </row>
    <row r="622" spans="2:8">
      <c r="B622" s="1">
        <v>316</v>
      </c>
      <c r="C622" s="1">
        <f t="shared" si="172"/>
        <v>1985486.5570687493</v>
      </c>
      <c r="D622" s="1">
        <f t="shared" si="173"/>
        <v>1.2225467271240884</v>
      </c>
      <c r="E622" s="1">
        <f t="shared" si="174"/>
        <v>0.73793492290024543</v>
      </c>
      <c r="F622" s="1">
        <f t="shared" si="175"/>
        <v>0.700282782012699</v>
      </c>
      <c r="G622" s="1">
        <f t="shared" si="176"/>
        <v>8.0993328002947891</v>
      </c>
      <c r="H622" s="1">
        <f t="shared" si="177"/>
        <v>12</v>
      </c>
    </row>
    <row r="623" spans="2:8">
      <c r="B623" s="1">
        <v>316.5</v>
      </c>
      <c r="C623" s="1">
        <f t="shared" si="172"/>
        <v>1988628.1497223391</v>
      </c>
      <c r="D623" s="1">
        <f t="shared" si="173"/>
        <v>1.2226333988075837</v>
      </c>
      <c r="E623" s="1">
        <f t="shared" si="174"/>
        <v>0.73939038779210997</v>
      </c>
      <c r="F623" s="1">
        <f t="shared" si="175"/>
        <v>0.69987753879856729</v>
      </c>
      <c r="G623" s="1">
        <f t="shared" si="176"/>
        <v>8.0942986259935719</v>
      </c>
      <c r="H623" s="1">
        <f t="shared" si="177"/>
        <v>12</v>
      </c>
    </row>
    <row r="624" spans="2:8">
      <c r="B624" s="1">
        <v>317</v>
      </c>
      <c r="C624" s="1">
        <f t="shared" si="172"/>
        <v>1991769.7423759289</v>
      </c>
      <c r="D624" s="1">
        <f t="shared" si="173"/>
        <v>1.2227196606962254</v>
      </c>
      <c r="E624" s="1">
        <f t="shared" si="174"/>
        <v>0.74084539902656699</v>
      </c>
      <c r="F624" s="1">
        <f t="shared" si="175"/>
        <v>0.69947255725753388</v>
      </c>
      <c r="G624" s="1">
        <f t="shared" si="176"/>
        <v>8.0892677023525543</v>
      </c>
      <c r="H624" s="1">
        <f t="shared" si="177"/>
        <v>12</v>
      </c>
    </row>
    <row r="625" spans="2:8">
      <c r="B625" s="1">
        <v>317.5</v>
      </c>
      <c r="C625" s="1">
        <f t="shared" si="172"/>
        <v>1994911.3350295185</v>
      </c>
      <c r="D625" s="1">
        <f t="shared" si="173"/>
        <v>1.2228055153693642</v>
      </c>
      <c r="E625" s="1">
        <f t="shared" si="174"/>
        <v>0.74229995874687937</v>
      </c>
      <c r="F625" s="1">
        <f t="shared" si="175"/>
        <v>0.69906783674561945</v>
      </c>
      <c r="G625" s="1">
        <f t="shared" si="176"/>
        <v>8.0842400213718371</v>
      </c>
      <c r="H625" s="1">
        <f t="shared" si="177"/>
        <v>12</v>
      </c>
    </row>
    <row r="626" spans="2:8">
      <c r="B626" s="1">
        <v>318</v>
      </c>
      <c r="C626" s="1">
        <f t="shared" si="172"/>
        <v>1998052.9276831085</v>
      </c>
      <c r="D626" s="1">
        <f t="shared" si="173"/>
        <v>1.2228909653860902</v>
      </c>
      <c r="E626" s="1">
        <f t="shared" si="174"/>
        <v>0.74375406908283159</v>
      </c>
      <c r="F626" s="1">
        <f t="shared" si="175"/>
        <v>0.69866337662952882</v>
      </c>
      <c r="G626" s="1">
        <f t="shared" si="176"/>
        <v>8.0792155751842483</v>
      </c>
      <c r="H626" s="1">
        <f t="shared" si="177"/>
        <v>12</v>
      </c>
    </row>
    <row r="627" spans="2:8">
      <c r="B627" s="1">
        <v>318.5</v>
      </c>
      <c r="C627" s="1">
        <f t="shared" si="172"/>
        <v>2001194.520336698</v>
      </c>
      <c r="D627" s="1">
        <f t="shared" si="173"/>
        <v>1.2229760132854208</v>
      </c>
      <c r="E627" s="1">
        <f t="shared" si="174"/>
        <v>0.74520773215083269</v>
      </c>
      <c r="F627" s="1">
        <f t="shared" si="175"/>
        <v>0.69825917628651202</v>
      </c>
      <c r="G627" s="1">
        <f t="shared" si="176"/>
        <v>8.0741943560536118</v>
      </c>
      <c r="H627" s="1">
        <f t="shared" si="177"/>
        <v>12</v>
      </c>
    </row>
    <row r="628" spans="2:8">
      <c r="B628" s="1">
        <v>319</v>
      </c>
      <c r="C628" s="1">
        <f t="shared" si="172"/>
        <v>2004336.1129902881</v>
      </c>
      <c r="D628" s="1">
        <f t="shared" si="173"/>
        <v>1.2230606615864916</v>
      </c>
      <c r="E628" s="1">
        <f t="shared" si="174"/>
        <v>0.74666095005402411</v>
      </c>
      <c r="F628" s="1">
        <f t="shared" si="175"/>
        <v>0.69785523510422354</v>
      </c>
      <c r="G628" s="1">
        <f t="shared" si="176"/>
        <v>8.0691763563730081</v>
      </c>
      <c r="H628" s="1">
        <f t="shared" si="177"/>
        <v>12</v>
      </c>
    </row>
    <row r="629" spans="2:8">
      <c r="B629" s="1">
        <v>319.5</v>
      </c>
      <c r="C629" s="1">
        <f t="shared" si="172"/>
        <v>2007477.7056438776</v>
      </c>
      <c r="D629" s="1">
        <f t="shared" si="173"/>
        <v>1.2231449127887419</v>
      </c>
      <c r="E629" s="1">
        <f t="shared" si="174"/>
        <v>0.74811372488238115</v>
      </c>
      <c r="F629" s="1">
        <f t="shared" si="175"/>
        <v>0.69745155248058577</v>
      </c>
      <c r="G629" s="1">
        <f t="shared" si="176"/>
        <v>8.0641615686630672</v>
      </c>
      <c r="H629" s="1">
        <f t="shared" si="177"/>
        <v>12</v>
      </c>
    </row>
    <row r="630" spans="2:8">
      <c r="B630" s="1">
        <v>320</v>
      </c>
      <c r="C630" s="1">
        <f t="shared" si="172"/>
        <v>2010619.2982974676</v>
      </c>
      <c r="D630" s="1">
        <f t="shared" si="173"/>
        <v>1.2232287693720996</v>
      </c>
      <c r="E630" s="1">
        <f t="shared" si="174"/>
        <v>0.74956605871281723</v>
      </c>
      <c r="F630" s="1">
        <f t="shared" si="175"/>
        <v>0.69704812782365222</v>
      </c>
      <c r="G630" s="1">
        <f t="shared" si="176"/>
        <v>8.0591499855702722</v>
      </c>
      <c r="H630" s="1">
        <f t="shared" si="177"/>
        <v>12</v>
      </c>
    </row>
    <row r="631" spans="2:8">
      <c r="B631" s="1">
        <v>320.5</v>
      </c>
      <c r="C631" s="1">
        <f t="shared" si="172"/>
        <v>2013760.8909510574</v>
      </c>
      <c r="D631" s="1">
        <f t="shared" si="173"/>
        <v>1.2233122337971625</v>
      </c>
      <c r="E631" s="1">
        <f t="shared" si="174"/>
        <v>0.75101795360928514</v>
      </c>
      <c r="F631" s="1">
        <f t="shared" si="175"/>
        <v>0.69664496055147396</v>
      </c>
      <c r="G631" s="1">
        <f t="shared" si="176"/>
        <v>8.0541415998653072</v>
      </c>
      <c r="H631" s="1">
        <f t="shared" si="177"/>
        <v>12</v>
      </c>
    </row>
    <row r="632" spans="2:8">
      <c r="B632" s="1">
        <v>321</v>
      </c>
      <c r="C632" s="1">
        <f t="shared" si="172"/>
        <v>2016902.4836046472</v>
      </c>
      <c r="D632" s="1">
        <f t="shared" si="173"/>
        <v>1.2233953085053813</v>
      </c>
      <c r="E632" s="1">
        <f t="shared" si="174"/>
        <v>0.75246941162287806</v>
      </c>
      <c r="F632" s="1">
        <f t="shared" si="175"/>
        <v>0.69624205009196649</v>
      </c>
      <c r="G632" s="1">
        <f t="shared" si="176"/>
        <v>8.0491364044413931</v>
      </c>
      <c r="H632" s="1">
        <f t="shared" si="177"/>
        <v>12</v>
      </c>
    </row>
    <row r="633" spans="2:8">
      <c r="B633" s="1">
        <v>321.5</v>
      </c>
      <c r="C633" s="1">
        <f t="shared" si="172"/>
        <v>2020044.076258237</v>
      </c>
      <c r="D633" s="1">
        <f t="shared" si="173"/>
        <v>1.2234779959192355</v>
      </c>
      <c r="E633" s="1">
        <f t="shared" si="174"/>
        <v>0.75392043479193005</v>
      </c>
      <c r="F633" s="1">
        <f t="shared" si="175"/>
        <v>0.69583939588277932</v>
      </c>
      <c r="G633" s="1">
        <f t="shared" si="176"/>
        <v>8.044134392312678</v>
      </c>
      <c r="H633" s="1">
        <f t="shared" si="177"/>
        <v>12</v>
      </c>
    </row>
    <row r="634" spans="2:8">
      <c r="B634" s="1">
        <v>322</v>
      </c>
      <c r="C634" s="1">
        <f t="shared" si="172"/>
        <v>2023185.6689118268</v>
      </c>
      <c r="D634" s="1">
        <f t="shared" si="173"/>
        <v>1.2235602984424114</v>
      </c>
      <c r="E634" s="1">
        <f t="shared" si="174"/>
        <v>0.75537102514211429</v>
      </c>
      <c r="F634" s="1">
        <f t="shared" si="175"/>
        <v>0.69543699737116593</v>
      </c>
      <c r="G634" s="1">
        <f t="shared" si="176"/>
        <v>8.0391355566126101</v>
      </c>
      <c r="H634" s="1">
        <f t="shared" si="177"/>
        <v>12</v>
      </c>
    </row>
    <row r="635" spans="2:8">
      <c r="B635" s="1">
        <v>322.5</v>
      </c>
      <c r="C635" s="1">
        <f t="shared" si="172"/>
        <v>2026327.2615654166</v>
      </c>
      <c r="D635" s="1">
        <f t="shared" si="173"/>
        <v>1.2236422184599771</v>
      </c>
      <c r="E635" s="1">
        <f t="shared" si="174"/>
        <v>0.75682118468654169</v>
      </c>
      <c r="F635" s="1">
        <f t="shared" si="175"/>
        <v>0.69503485401385612</v>
      </c>
      <c r="G635" s="1">
        <f t="shared" si="176"/>
        <v>8.0341398905923622</v>
      </c>
      <c r="H635" s="1">
        <f t="shared" si="177"/>
        <v>12</v>
      </c>
    </row>
    <row r="636" spans="2:8">
      <c r="B636" s="1">
        <v>323</v>
      </c>
      <c r="C636" s="1">
        <f t="shared" si="172"/>
        <v>2029468.8542190064</v>
      </c>
      <c r="D636" s="1">
        <f t="shared" si="173"/>
        <v>1.2237237583385538</v>
      </c>
      <c r="E636" s="1">
        <f t="shared" si="174"/>
        <v>0.75827091542585834</v>
      </c>
      <c r="F636" s="1">
        <f t="shared" si="175"/>
        <v>0.69463296527693075</v>
      </c>
      <c r="G636" s="1">
        <f t="shared" si="176"/>
        <v>8.0291473876192683</v>
      </c>
      <c r="H636" s="1">
        <f t="shared" si="177"/>
        <v>12</v>
      </c>
    </row>
    <row r="637" spans="2:8">
      <c r="B637" s="1">
        <v>323.5</v>
      </c>
      <c r="C637" s="1">
        <f t="shared" si="172"/>
        <v>2032610.4468725962</v>
      </c>
      <c r="D637" s="1">
        <f t="shared" si="173"/>
        <v>1.2238049204264885</v>
      </c>
      <c r="E637" s="1">
        <f t="shared" si="174"/>
        <v>0.75972021934834133</v>
      </c>
      <c r="F637" s="1">
        <f t="shared" si="175"/>
        <v>0.69423133063569498</v>
      </c>
      <c r="G637" s="1">
        <f t="shared" si="176"/>
        <v>8.0241580411752569</v>
      </c>
      <c r="H637" s="1">
        <f t="shared" si="177"/>
        <v>12</v>
      </c>
    </row>
    <row r="638" spans="2:8">
      <c r="B638" s="1">
        <v>324</v>
      </c>
      <c r="C638" s="1">
        <f t="shared" si="172"/>
        <v>2035752.039526186</v>
      </c>
      <c r="D638" s="1">
        <f t="shared" si="173"/>
        <v>1.2238857070540217</v>
      </c>
      <c r="E638" s="1">
        <f t="shared" si="174"/>
        <v>0.76116909842999458</v>
      </c>
      <c r="F638" s="1">
        <f t="shared" si="175"/>
        <v>0.69382994957455701</v>
      </c>
      <c r="G638" s="1">
        <f t="shared" si="176"/>
        <v>8.0191718448553395</v>
      </c>
      <c r="H638" s="1">
        <f t="shared" si="177"/>
        <v>12</v>
      </c>
    </row>
    <row r="639" spans="2:8">
      <c r="B639" s="1">
        <v>324.5</v>
      </c>
      <c r="C639" s="1">
        <f t="shared" si="172"/>
        <v>2038893.6321797757</v>
      </c>
      <c r="D639" s="1">
        <f t="shared" si="173"/>
        <v>1.2239661205334553</v>
      </c>
      <c r="E639" s="1">
        <f t="shared" si="174"/>
        <v>0.7626175546346432</v>
      </c>
      <c r="F639" s="1">
        <f t="shared" si="175"/>
        <v>0.693428821586905</v>
      </c>
      <c r="G639" s="1">
        <f t="shared" si="176"/>
        <v>8.014188792366074</v>
      </c>
      <c r="H639" s="1">
        <f t="shared" si="177"/>
        <v>12</v>
      </c>
    </row>
    <row r="640" spans="2:8">
      <c r="B640" s="1">
        <v>325</v>
      </c>
      <c r="C640" s="1">
        <f t="shared" si="172"/>
        <v>2042035.2248333655</v>
      </c>
      <c r="D640" s="1">
        <f t="shared" si="173"/>
        <v>1.2240461631593182</v>
      </c>
      <c r="E640" s="1">
        <f t="shared" si="174"/>
        <v>0.76406558991402707</v>
      </c>
      <c r="F640" s="1">
        <f t="shared" si="175"/>
        <v>0.69302794617498786</v>
      </c>
      <c r="G640" s="1">
        <f t="shared" si="176"/>
        <v>8.0092088775241024</v>
      </c>
      <c r="H640" s="1">
        <f t="shared" si="177"/>
        <v>12</v>
      </c>
    </row>
    <row r="641" spans="2:8">
      <c r="B641" s="1">
        <v>325.5</v>
      </c>
      <c r="C641" s="1">
        <f t="shared" si="172"/>
        <v>2045176.8174869553</v>
      </c>
      <c r="D641" s="1">
        <f t="shared" si="173"/>
        <v>1.2241258372085293</v>
      </c>
      <c r="E641" s="1">
        <f t="shared" si="174"/>
        <v>0.76551320620789409</v>
      </c>
      <c r="F641" s="1">
        <f t="shared" si="175"/>
        <v>0.69262732284979578</v>
      </c>
      <c r="G641" s="1">
        <f t="shared" si="176"/>
        <v>8.0042320942546485</v>
      </c>
      <c r="H641" s="1">
        <f t="shared" si="177"/>
        <v>12</v>
      </c>
    </row>
    <row r="642" spans="2:8">
      <c r="B642" s="1">
        <v>326</v>
      </c>
      <c r="C642" s="1">
        <f t="shared" si="172"/>
        <v>2048318.4101405449</v>
      </c>
      <c r="D642" s="1">
        <f t="shared" si="173"/>
        <v>1.2242051449405602</v>
      </c>
      <c r="E642" s="1">
        <f t="shared" si="174"/>
        <v>0.76696040544409172</v>
      </c>
      <c r="F642" s="1">
        <f t="shared" si="175"/>
        <v>0.69222695113094312</v>
      </c>
      <c r="G642" s="1">
        <f t="shared" si="176"/>
        <v>7.9992584365900772</v>
      </c>
      <c r="H642" s="1">
        <f t="shared" si="177"/>
        <v>12</v>
      </c>
    </row>
    <row r="643" spans="2:8">
      <c r="B643" s="1">
        <v>326.5</v>
      </c>
      <c r="C643" s="1">
        <f t="shared" si="172"/>
        <v>2051460.0027941351</v>
      </c>
      <c r="D643" s="1">
        <f t="shared" si="173"/>
        <v>1.2242840885975952</v>
      </c>
      <c r="E643" s="1">
        <f t="shared" si="174"/>
        <v>0.76840718953865839</v>
      </c>
      <c r="F643" s="1">
        <f t="shared" si="175"/>
        <v>0.69182683054655203</v>
      </c>
      <c r="G643" s="1">
        <f t="shared" si="176"/>
        <v>7.9942878986684356</v>
      </c>
      <c r="H643" s="1">
        <f t="shared" si="177"/>
        <v>12</v>
      </c>
    </row>
    <row r="644" spans="2:8">
      <c r="B644" s="1">
        <v>327</v>
      </c>
      <c r="C644" s="1">
        <f t="shared" ref="C644:C674" si="178">2*PI()*B644*1000</f>
        <v>2054601.5954477247</v>
      </c>
      <c r="D644" s="1">
        <f t="shared" ref="D644:D674" si="179">1+$E$15/$E$14*(1-$C$20^2/C644^2)</f>
        <v>1.2243626704046888</v>
      </c>
      <c r="E644" s="1">
        <f t="shared" ref="E644:E674" si="180">$C$21*(C644/$C$20-$C$20/C644)</f>
        <v>0.76985356039591302</v>
      </c>
      <c r="F644" s="1">
        <f t="shared" ref="F644:F674" si="181">(D644^2+E644^2)^0.5/(D644^2+E644^2)</f>
        <v>0.69142696063313902</v>
      </c>
      <c r="G644" s="1">
        <f t="shared" ref="G644:G674" si="182">F644*$C$23/$C$13-$C$3</f>
        <v>7.9893204747320556</v>
      </c>
      <c r="H644" s="1">
        <f t="shared" ref="H644:H674" si="183">$C$2</f>
        <v>12</v>
      </c>
    </row>
    <row r="645" spans="2:8">
      <c r="B645" s="1">
        <v>327.5</v>
      </c>
      <c r="C645" s="1">
        <f t="shared" si="178"/>
        <v>2057743.1881013145</v>
      </c>
      <c r="D645" s="1">
        <f t="shared" si="179"/>
        <v>1.2244408925699246</v>
      </c>
      <c r="E645" s="1">
        <f t="shared" si="180"/>
        <v>0.77129951990854606</v>
      </c>
      <c r="F645" s="1">
        <f t="shared" si="181"/>
        <v>0.69102734093550033</v>
      </c>
      <c r="G645" s="1">
        <f t="shared" si="182"/>
        <v>7.9843561591261221</v>
      </c>
      <c r="H645" s="1">
        <f t="shared" si="183"/>
        <v>12</v>
      </c>
    </row>
    <row r="646" spans="2:8">
      <c r="B646" s="1">
        <v>328</v>
      </c>
      <c r="C646" s="1">
        <f t="shared" si="178"/>
        <v>2060884.780754904</v>
      </c>
      <c r="D646" s="1">
        <f t="shared" si="179"/>
        <v>1.2245187572845682</v>
      </c>
      <c r="E646" s="1">
        <f t="shared" si="180"/>
        <v>0.77274506995770642</v>
      </c>
      <c r="F646" s="1">
        <f t="shared" si="181"/>
        <v>0.69062797100660134</v>
      </c>
      <c r="G646" s="1">
        <f t="shared" si="182"/>
        <v>7.9793949462973028</v>
      </c>
      <c r="H646" s="1">
        <f t="shared" si="183"/>
        <v>12</v>
      </c>
    </row>
    <row r="647" spans="2:8">
      <c r="B647" s="1">
        <v>328.5</v>
      </c>
      <c r="C647" s="1">
        <f t="shared" si="178"/>
        <v>2064026.3734084943</v>
      </c>
      <c r="D647" s="1">
        <f t="shared" si="179"/>
        <v>1.2245962667232217</v>
      </c>
      <c r="E647" s="1">
        <f t="shared" si="180"/>
        <v>0.77419021241309083</v>
      </c>
      <c r="F647" s="1">
        <f t="shared" si="181"/>
        <v>0.69022885040746562</v>
      </c>
      <c r="G647" s="1">
        <f t="shared" si="182"/>
        <v>7.9744368307923708</v>
      </c>
      <c r="H647" s="1">
        <f t="shared" si="183"/>
        <v>12</v>
      </c>
    </row>
    <row r="648" spans="2:8">
      <c r="B648" s="1">
        <v>329</v>
      </c>
      <c r="C648" s="1">
        <f t="shared" si="178"/>
        <v>2067167.9660620838</v>
      </c>
      <c r="D648" s="1">
        <f t="shared" si="179"/>
        <v>1.2246734230439758</v>
      </c>
      <c r="E648" s="1">
        <f t="shared" si="180"/>
        <v>0.77563494913302888</v>
      </c>
      <c r="F648" s="1">
        <f t="shared" si="181"/>
        <v>0.68982997870706597</v>
      </c>
      <c r="G648" s="1">
        <f t="shared" si="182"/>
        <v>7.9694818072568445</v>
      </c>
      <c r="H648" s="1">
        <f t="shared" si="183"/>
        <v>12</v>
      </c>
    </row>
    <row r="649" spans="2:8">
      <c r="B649" s="1">
        <v>329.5</v>
      </c>
      <c r="C649" s="1">
        <f t="shared" si="178"/>
        <v>2070309.5587156736</v>
      </c>
      <c r="D649" s="1">
        <f t="shared" si="179"/>
        <v>1.2247502283885594</v>
      </c>
      <c r="E649" s="1">
        <f t="shared" si="180"/>
        <v>0.77707928196457143</v>
      </c>
      <c r="F649" s="1">
        <f t="shared" si="181"/>
        <v>0.68943135548221668</v>
      </c>
      <c r="G649" s="1">
        <f t="shared" si="182"/>
        <v>7.96452987043366</v>
      </c>
      <c r="H649" s="1">
        <f t="shared" si="183"/>
        <v>12</v>
      </c>
    </row>
    <row r="650" spans="2:8">
      <c r="B650" s="1">
        <v>330</v>
      </c>
      <c r="C650" s="1">
        <f t="shared" si="178"/>
        <v>2073451.1513692632</v>
      </c>
      <c r="D650" s="1">
        <f t="shared" si="179"/>
        <v>1.2248266848824882</v>
      </c>
      <c r="E650" s="1">
        <f t="shared" si="180"/>
        <v>0.77852321274357494</v>
      </c>
      <c r="F650" s="1">
        <f t="shared" si="181"/>
        <v>0.68903298031746651</v>
      </c>
      <c r="G650" s="1">
        <f t="shared" si="182"/>
        <v>7.9595810151618327</v>
      </c>
      <c r="H650" s="1">
        <f t="shared" si="183"/>
        <v>12</v>
      </c>
    </row>
    <row r="651" spans="2:8">
      <c r="B651" s="1">
        <v>330.5</v>
      </c>
      <c r="C651" s="1">
        <f t="shared" si="178"/>
        <v>2076592.7440228534</v>
      </c>
      <c r="D651" s="1">
        <f t="shared" si="179"/>
        <v>1.2249027946352131</v>
      </c>
      <c r="E651" s="1">
        <f t="shared" si="180"/>
        <v>0.77996674329478632</v>
      </c>
      <c r="F651" s="1">
        <f t="shared" si="181"/>
        <v>0.68863485280499426</v>
      </c>
      <c r="G651" s="1">
        <f t="shared" si="182"/>
        <v>7.9546352363751627</v>
      </c>
      <c r="H651" s="1">
        <f t="shared" si="183"/>
        <v>12</v>
      </c>
    </row>
    <row r="652" spans="2:8">
      <c r="B652" s="1">
        <v>331</v>
      </c>
      <c r="C652" s="1">
        <f t="shared" si="178"/>
        <v>2079734.336676443</v>
      </c>
      <c r="D652" s="1">
        <f t="shared" si="179"/>
        <v>1.2249785597402632</v>
      </c>
      <c r="E652" s="1">
        <f t="shared" si="180"/>
        <v>0.78140987543192619</v>
      </c>
      <c r="F652" s="1">
        <f t="shared" si="181"/>
        <v>0.68823697254450444</v>
      </c>
      <c r="G652" s="1">
        <f t="shared" si="182"/>
        <v>7.9496925291009362</v>
      </c>
      <c r="H652" s="1">
        <f t="shared" si="183"/>
        <v>12</v>
      </c>
    </row>
    <row r="653" spans="2:8">
      <c r="B653" s="1">
        <v>331.5</v>
      </c>
      <c r="C653" s="1">
        <f t="shared" si="178"/>
        <v>2082875.9293300328</v>
      </c>
      <c r="D653" s="1">
        <f t="shared" si="179"/>
        <v>1.2250539822753923</v>
      </c>
      <c r="E653" s="1">
        <f t="shared" si="180"/>
        <v>0.7828526109577737</v>
      </c>
      <c r="F653" s="1">
        <f t="shared" si="181"/>
        <v>0.68783933914312445</v>
      </c>
      <c r="G653" s="1">
        <f t="shared" si="182"/>
        <v>7.9447528884586571</v>
      </c>
      <c r="H653" s="1">
        <f t="shared" si="183"/>
        <v>12</v>
      </c>
    </row>
    <row r="654" spans="2:8">
      <c r="B654" s="1">
        <v>332</v>
      </c>
      <c r="C654" s="1">
        <f t="shared" si="178"/>
        <v>2086017.5219836228</v>
      </c>
      <c r="D654" s="1">
        <f t="shared" si="179"/>
        <v>1.2251290643027197</v>
      </c>
      <c r="E654" s="1">
        <f t="shared" si="180"/>
        <v>0.78429495166424701</v>
      </c>
      <c r="F654" s="1">
        <f t="shared" si="181"/>
        <v>0.68744195221530346</v>
      </c>
      <c r="G654" s="1">
        <f t="shared" si="182"/>
        <v>7.9398163096587826</v>
      </c>
      <c r="H654" s="1">
        <f t="shared" si="183"/>
        <v>12</v>
      </c>
    </row>
    <row r="655" spans="2:8">
      <c r="B655" s="1">
        <v>332.5</v>
      </c>
      <c r="C655" s="1">
        <f t="shared" si="178"/>
        <v>2089159.1146372126</v>
      </c>
      <c r="D655" s="1">
        <f t="shared" si="179"/>
        <v>1.2252038078688721</v>
      </c>
      <c r="E655" s="1">
        <f t="shared" si="180"/>
        <v>0.78573689933248625</v>
      </c>
      <c r="F655" s="1">
        <f t="shared" si="181"/>
        <v>0.68704481138271234</v>
      </c>
      <c r="G655" s="1">
        <f t="shared" si="182"/>
        <v>7.9348827880014792</v>
      </c>
      <c r="H655" s="1">
        <f t="shared" si="183"/>
        <v>12</v>
      </c>
    </row>
    <row r="656" spans="2:8">
      <c r="B656" s="1">
        <v>333</v>
      </c>
      <c r="C656" s="1">
        <f t="shared" si="178"/>
        <v>2092300.7072908022</v>
      </c>
      <c r="D656" s="1">
        <f t="shared" si="179"/>
        <v>1.225278215005122</v>
      </c>
      <c r="E656" s="1">
        <f t="shared" si="180"/>
        <v>0.78717845573293377</v>
      </c>
      <c r="F656" s="1">
        <f t="shared" si="181"/>
        <v>0.68664791627414368</v>
      </c>
      <c r="G656" s="1">
        <f t="shared" si="182"/>
        <v>7.9299523188753867</v>
      </c>
      <c r="H656" s="1">
        <f t="shared" si="183"/>
        <v>12</v>
      </c>
    </row>
    <row r="657" spans="2:8">
      <c r="B657" s="1">
        <v>333.5</v>
      </c>
      <c r="C657" s="1">
        <f t="shared" si="178"/>
        <v>2095442.2999443919</v>
      </c>
      <c r="D657" s="1">
        <f t="shared" si="179"/>
        <v>1.2253522877275274</v>
      </c>
      <c r="E657" s="1">
        <f t="shared" si="180"/>
        <v>0.78861962262541474</v>
      </c>
      <c r="F657" s="1">
        <f t="shared" si="181"/>
        <v>0.6862512665254149</v>
      </c>
      <c r="G657" s="1">
        <f t="shared" si="182"/>
        <v>7.9250248977564102</v>
      </c>
      <c r="H657" s="1">
        <f t="shared" si="183"/>
        <v>12</v>
      </c>
    </row>
    <row r="658" spans="2:8">
      <c r="B658" s="1">
        <v>334</v>
      </c>
      <c r="C658" s="1">
        <f t="shared" si="178"/>
        <v>2098583.8925979817</v>
      </c>
      <c r="D658" s="1">
        <f t="shared" si="179"/>
        <v>1.2254260280370664</v>
      </c>
      <c r="E658" s="1">
        <f t="shared" si="180"/>
        <v>0.79006040175921677</v>
      </c>
      <c r="F658" s="1">
        <f t="shared" si="181"/>
        <v>0.68585486177927124</v>
      </c>
      <c r="G658" s="1">
        <f t="shared" si="182"/>
        <v>7.9201005202065158</v>
      </c>
      <c r="H658" s="1">
        <f t="shared" si="183"/>
        <v>12</v>
      </c>
    </row>
    <row r="659" spans="2:8">
      <c r="B659" s="1">
        <v>334.5</v>
      </c>
      <c r="C659" s="1">
        <f t="shared" si="178"/>
        <v>2101725.4852515715</v>
      </c>
      <c r="D659" s="1">
        <f t="shared" si="179"/>
        <v>1.2254994379197739</v>
      </c>
      <c r="E659" s="1">
        <f t="shared" si="180"/>
        <v>0.7915007948731676</v>
      </c>
      <c r="F659" s="1">
        <f t="shared" si="181"/>
        <v>0.68545870168529022</v>
      </c>
      <c r="G659" s="1">
        <f t="shared" si="182"/>
        <v>7.9151791818725474</v>
      </c>
      <c r="H659" s="1">
        <f t="shared" si="183"/>
        <v>12</v>
      </c>
    </row>
    <row r="660" spans="2:8">
      <c r="B660" s="1">
        <v>335</v>
      </c>
      <c r="C660" s="1">
        <f t="shared" si="178"/>
        <v>2104867.0779051613</v>
      </c>
      <c r="D660" s="1">
        <f t="shared" si="179"/>
        <v>1.2255725193468745</v>
      </c>
      <c r="E660" s="1">
        <f t="shared" si="180"/>
        <v>0.79294080369571462</v>
      </c>
      <c r="F660" s="1">
        <f t="shared" si="181"/>
        <v>0.68506278589978753</v>
      </c>
      <c r="G660" s="1">
        <f t="shared" si="182"/>
        <v>7.9102608784850528</v>
      </c>
      <c r="H660" s="1">
        <f t="shared" si="183"/>
        <v>12</v>
      </c>
    </row>
    <row r="661" spans="2:8">
      <c r="B661" s="1">
        <v>335.5</v>
      </c>
      <c r="C661" s="1">
        <f t="shared" si="178"/>
        <v>2108008.6705587511</v>
      </c>
      <c r="D661" s="1">
        <f t="shared" si="179"/>
        <v>1.2256452742749149</v>
      </c>
      <c r="E661" s="1">
        <f t="shared" si="180"/>
        <v>0.79438042994500124</v>
      </c>
      <c r="F661" s="1">
        <f t="shared" si="181"/>
        <v>0.68466711408572323</v>
      </c>
      <c r="G661" s="1">
        <f t="shared" si="182"/>
        <v>7.9053456058571161</v>
      </c>
      <c r="H661" s="1">
        <f t="shared" si="183"/>
        <v>12</v>
      </c>
    </row>
    <row r="662" spans="2:8">
      <c r="B662" s="1">
        <v>336</v>
      </c>
      <c r="C662" s="1">
        <f t="shared" si="178"/>
        <v>2111150.2632123409</v>
      </c>
      <c r="D662" s="1">
        <f t="shared" si="179"/>
        <v>1.2257177046458951</v>
      </c>
      <c r="E662" s="1">
        <f t="shared" si="180"/>
        <v>0.79581967532894338</v>
      </c>
      <c r="F662" s="1">
        <f t="shared" si="181"/>
        <v>0.68427168591261045</v>
      </c>
      <c r="G662" s="1">
        <f t="shared" si="182"/>
        <v>7.9004333598832357</v>
      </c>
      <c r="H662" s="1">
        <f t="shared" si="183"/>
        <v>12</v>
      </c>
    </row>
    <row r="663" spans="2:8">
      <c r="B663" s="1">
        <v>336.5</v>
      </c>
      <c r="C663" s="1">
        <f t="shared" si="178"/>
        <v>2114291.8558659307</v>
      </c>
      <c r="D663" s="1">
        <f t="shared" si="179"/>
        <v>1.2257898123873983</v>
      </c>
      <c r="E663" s="1">
        <f t="shared" si="180"/>
        <v>0.79725854154530684</v>
      </c>
      <c r="F663" s="1">
        <f t="shared" si="181"/>
        <v>0.6838765010564235</v>
      </c>
      <c r="G663" s="1">
        <f t="shared" si="182"/>
        <v>7.8955241365381656</v>
      </c>
      <c r="H663" s="1">
        <f t="shared" si="183"/>
        <v>12</v>
      </c>
    </row>
    <row r="664" spans="2:8">
      <c r="B664" s="1">
        <v>337</v>
      </c>
      <c r="C664" s="1">
        <f t="shared" si="178"/>
        <v>2117433.4485195205</v>
      </c>
      <c r="D664" s="1">
        <f t="shared" si="179"/>
        <v>1.2258615994127182</v>
      </c>
      <c r="E664" s="1">
        <f t="shared" si="180"/>
        <v>0.79869703028178063</v>
      </c>
      <c r="F664" s="1">
        <f t="shared" si="181"/>
        <v>0.68348155919950848</v>
      </c>
      <c r="G664" s="1">
        <f t="shared" si="182"/>
        <v>7.8906179318758198</v>
      </c>
      <c r="H664" s="1">
        <f t="shared" si="183"/>
        <v>12</v>
      </c>
    </row>
    <row r="665" spans="2:8">
      <c r="B665" s="1">
        <v>337.5</v>
      </c>
      <c r="C665" s="1">
        <f t="shared" si="178"/>
        <v>2120575.0411731107</v>
      </c>
      <c r="D665" s="1">
        <f t="shared" si="179"/>
        <v>1.2259330676209865</v>
      </c>
      <c r="E665" s="1">
        <f t="shared" si="180"/>
        <v>0.80013514321605383</v>
      </c>
      <c r="F665" s="1">
        <f t="shared" si="181"/>
        <v>0.68308686003049457</v>
      </c>
      <c r="G665" s="1">
        <f t="shared" si="182"/>
        <v>7.885714742028167</v>
      </c>
      <c r="H665" s="1">
        <f t="shared" si="183"/>
        <v>12</v>
      </c>
    </row>
    <row r="666" spans="2:8">
      <c r="B666" s="1">
        <v>338</v>
      </c>
      <c r="C666" s="1">
        <f t="shared" si="178"/>
        <v>2123716.6338267</v>
      </c>
      <c r="D666" s="1">
        <f t="shared" si="179"/>
        <v>1.2260042188972986</v>
      </c>
      <c r="E666" s="1">
        <f t="shared" si="180"/>
        <v>0.80157288201588694</v>
      </c>
      <c r="F666" s="1">
        <f t="shared" si="181"/>
        <v>0.68269240324420599</v>
      </c>
      <c r="G666" s="1">
        <f t="shared" si="182"/>
        <v>7.880814563204126</v>
      </c>
      <c r="H666" s="1">
        <f t="shared" si="183"/>
        <v>12</v>
      </c>
    </row>
    <row r="667" spans="2:8">
      <c r="B667" s="1">
        <v>338.5</v>
      </c>
      <c r="C667" s="1">
        <f t="shared" si="178"/>
        <v>2126858.2264802898</v>
      </c>
      <c r="D667" s="1">
        <f t="shared" si="179"/>
        <v>1.2260750551128381</v>
      </c>
      <c r="E667" s="1">
        <f t="shared" si="180"/>
        <v>0.80301024833918777</v>
      </c>
      <c r="F667" s="1">
        <f t="shared" si="181"/>
        <v>0.68229818854157498</v>
      </c>
      <c r="G667" s="1">
        <f t="shared" si="182"/>
        <v>7.8759173916884997</v>
      </c>
      <c r="H667" s="1">
        <f t="shared" si="183"/>
        <v>12</v>
      </c>
    </row>
    <row r="668" spans="2:8">
      <c r="B668" s="1">
        <v>339</v>
      </c>
      <c r="C668" s="1">
        <f t="shared" si="178"/>
        <v>2129999.8191338796</v>
      </c>
      <c r="D668" s="1">
        <f t="shared" si="179"/>
        <v>1.2261455781249988</v>
      </c>
      <c r="E668" s="1">
        <f t="shared" si="180"/>
        <v>0.8044472438340825</v>
      </c>
      <c r="F668" s="1">
        <f t="shared" si="181"/>
        <v>0.68190421562955661</v>
      </c>
      <c r="G668" s="1">
        <f t="shared" si="182"/>
        <v>7.8710232238409077</v>
      </c>
      <c r="H668" s="1">
        <f t="shared" si="183"/>
        <v>12</v>
      </c>
    </row>
    <row r="669" spans="2:8">
      <c r="B669" s="1">
        <v>339.5</v>
      </c>
      <c r="C669" s="1">
        <f t="shared" si="178"/>
        <v>2133141.4117874699</v>
      </c>
      <c r="D669" s="1">
        <f t="shared" si="179"/>
        <v>1.2262157897775077</v>
      </c>
      <c r="E669" s="1">
        <f t="shared" si="180"/>
        <v>0.80588387013898855</v>
      </c>
      <c r="F669" s="1">
        <f t="shared" si="181"/>
        <v>0.68151048422104399</v>
      </c>
      <c r="G669" s="1">
        <f t="shared" si="182"/>
        <v>7.8661320560947345</v>
      </c>
      <c r="H669" s="1">
        <f t="shared" si="183"/>
        <v>12</v>
      </c>
    </row>
    <row r="670" spans="2:8">
      <c r="B670" s="1">
        <v>340</v>
      </c>
      <c r="C670" s="1">
        <f t="shared" si="178"/>
        <v>2136283.0044410592</v>
      </c>
      <c r="D670" s="1">
        <f t="shared" si="179"/>
        <v>1.2262856919005449</v>
      </c>
      <c r="E670" s="1">
        <f t="shared" si="180"/>
        <v>0.80732012888268445</v>
      </c>
      <c r="F670" s="1">
        <f t="shared" si="181"/>
        <v>0.68111699403478443</v>
      </c>
      <c r="G670" s="1">
        <f t="shared" si="182"/>
        <v>7.8612438849560942</v>
      </c>
      <c r="H670" s="1">
        <f t="shared" si="183"/>
        <v>12</v>
      </c>
    </row>
    <row r="671" spans="2:8">
      <c r="B671" s="1">
        <v>340.5</v>
      </c>
      <c r="C671" s="1">
        <f t="shared" si="178"/>
        <v>2139424.597094649</v>
      </c>
      <c r="D671" s="1">
        <f t="shared" si="179"/>
        <v>1.2263552863108624</v>
      </c>
      <c r="E671" s="1">
        <f t="shared" si="180"/>
        <v>0.80875602168438343</v>
      </c>
      <c r="F671" s="1">
        <f t="shared" si="181"/>
        <v>0.68072374479529685</v>
      </c>
      <c r="G671" s="1">
        <f t="shared" si="182"/>
        <v>7.8563587070027925</v>
      </c>
      <c r="H671" s="1">
        <f t="shared" si="183"/>
        <v>12</v>
      </c>
    </row>
    <row r="672" spans="2:8">
      <c r="B672" s="1">
        <v>341</v>
      </c>
      <c r="C672" s="1">
        <f t="shared" si="178"/>
        <v>2142566.1897482388</v>
      </c>
      <c r="D672" s="1">
        <f t="shared" si="179"/>
        <v>1.2264245748119038</v>
      </c>
      <c r="E672" s="1">
        <f t="shared" si="180"/>
        <v>0.81019155015380073</v>
      </c>
      <c r="F672" s="1">
        <f t="shared" si="181"/>
        <v>0.68033073623278995</v>
      </c>
      <c r="G672" s="1">
        <f t="shared" si="182"/>
        <v>7.8514765188833202</v>
      </c>
      <c r="H672" s="1">
        <f t="shared" si="183"/>
        <v>12</v>
      </c>
    </row>
    <row r="673" spans="2:8">
      <c r="B673" s="1">
        <v>341.5</v>
      </c>
      <c r="C673" s="1">
        <f t="shared" si="178"/>
        <v>2145707.782401829</v>
      </c>
      <c r="D673" s="1">
        <f t="shared" si="179"/>
        <v>1.2264935591939188</v>
      </c>
      <c r="E673" s="1">
        <f t="shared" si="180"/>
        <v>0.81162671589122459</v>
      </c>
      <c r="F673" s="1">
        <f t="shared" si="181"/>
        <v>0.67993796808308216</v>
      </c>
      <c r="G673" s="1">
        <f t="shared" si="182"/>
        <v>7.8465973173158563</v>
      </c>
      <c r="H673" s="1">
        <f t="shared" si="183"/>
        <v>12</v>
      </c>
    </row>
    <row r="674" spans="2:8">
      <c r="B674" s="1">
        <v>342</v>
      </c>
      <c r="C674" s="1">
        <f t="shared" si="178"/>
        <v>2148849.3750554183</v>
      </c>
      <c r="D674" s="1">
        <f t="shared" si="179"/>
        <v>1.2265622412340804</v>
      </c>
      <c r="E674" s="1">
        <f t="shared" si="180"/>
        <v>0.8130615204875844</v>
      </c>
      <c r="F674" s="1">
        <f t="shared" si="181"/>
        <v>0.67954544008752127</v>
      </c>
      <c r="G674" s="1">
        <f t="shared" si="182"/>
        <v>7.8417210990872679</v>
      </c>
      <c r="H674" s="1">
        <f t="shared" si="183"/>
        <v>12</v>
      </c>
    </row>
    <row r="675" spans="2:8">
      <c r="B675" s="1">
        <v>342.5</v>
      </c>
      <c r="C675" s="1">
        <f t="shared" ref="C675" si="184">2*PI()*B675*1000</f>
        <v>2151990.9677090081</v>
      </c>
      <c r="D675" s="1">
        <f t="shared" ref="D675" si="185">1+$E$15/$E$14*(1-$C$20^2/C675^2)</f>
        <v>1.2266306226965995</v>
      </c>
      <c r="E675" s="1">
        <f t="shared" ref="E675" si="186">$C$21*(C675/$C$20-$C$20/C675)</f>
        <v>0.81449596552452053</v>
      </c>
      <c r="F675" s="1">
        <f t="shared" ref="F675" si="187">(D675^2+E675^2)^0.5/(D675^2+E675^2)</f>
        <v>0.67915315199290549</v>
      </c>
      <c r="G675" s="1">
        <f t="shared" ref="G675" si="188">F675*$C$23/$C$13-$C$3</f>
        <v>7.8368478610521315</v>
      </c>
      <c r="H675" s="1">
        <f t="shared" ref="H675" si="189">$C$2</f>
        <v>12</v>
      </c>
    </row>
    <row r="676" spans="2:8">
      <c r="B676" s="1">
        <v>343</v>
      </c>
      <c r="C676" s="1">
        <f t="shared" ref="C676:C690" si="190">2*PI()*B676*1000</f>
        <v>2155132.5603625984</v>
      </c>
      <c r="D676" s="1">
        <f t="shared" ref="D676:D690" si="191">1+$E$15/$E$14*(1-$C$20^2/C676^2)</f>
        <v>1.2266987053328373</v>
      </c>
      <c r="E676" s="1">
        <f t="shared" ref="E676:E690" si="192">$C$21*(C676/$C$20-$C$20/C676)</f>
        <v>0.81593005257445006</v>
      </c>
      <c r="F676" s="1">
        <f t="shared" ref="F676:F690" si="193">(D676^2+E676^2)^0.5/(D676^2+E676^2)</f>
        <v>0.67876110355140618</v>
      </c>
      <c r="G676" s="1">
        <f t="shared" ref="G676:G690" si="194">F676*$C$23/$C$13-$C$3</f>
        <v>7.8319776001317667</v>
      </c>
      <c r="H676" s="1">
        <f t="shared" ref="H676:H690" si="195">$C$2</f>
        <v>12</v>
      </c>
    </row>
    <row r="677" spans="2:8">
      <c r="B677" s="1">
        <v>343.5</v>
      </c>
      <c r="C677" s="1">
        <f t="shared" si="190"/>
        <v>2158274.1530161877</v>
      </c>
      <c r="D677" s="1">
        <f t="shared" si="191"/>
        <v>1.226766490881418</v>
      </c>
      <c r="E677" s="1">
        <f t="shared" si="192"/>
        <v>0.81736378320063452</v>
      </c>
      <c r="F677" s="1">
        <f t="shared" si="193"/>
        <v>0.67836929452049077</v>
      </c>
      <c r="G677" s="1">
        <f t="shared" si="194"/>
        <v>7.8271103133132947</v>
      </c>
      <c r="H677" s="1">
        <f t="shared" si="195"/>
        <v>12</v>
      </c>
    </row>
    <row r="678" spans="2:8">
      <c r="B678" s="1">
        <v>344</v>
      </c>
      <c r="C678" s="1">
        <f t="shared" si="190"/>
        <v>2161415.7456697775</v>
      </c>
      <c r="D678" s="1">
        <f t="shared" si="191"/>
        <v>1.2268339810683391</v>
      </c>
      <c r="E678" s="1">
        <f t="shared" si="192"/>
        <v>0.81879715895724769</v>
      </c>
      <c r="F678" s="1">
        <f t="shared" si="193"/>
        <v>0.67797772466284656</v>
      </c>
      <c r="G678" s="1">
        <f t="shared" si="194"/>
        <v>7.82224599764867</v>
      </c>
      <c r="H678" s="1">
        <f t="shared" si="195"/>
        <v>12</v>
      </c>
    </row>
    <row r="679" spans="2:8">
      <c r="B679" s="1">
        <v>344.5</v>
      </c>
      <c r="C679" s="1">
        <f t="shared" si="190"/>
        <v>2164557.3383233673</v>
      </c>
      <c r="D679" s="1">
        <f t="shared" si="191"/>
        <v>1.2269011776070828</v>
      </c>
      <c r="E679" s="1">
        <f t="shared" si="192"/>
        <v>0.82023018138944026</v>
      </c>
      <c r="F679" s="1">
        <f t="shared" si="193"/>
        <v>0.67758639374630558</v>
      </c>
      <c r="G679" s="1">
        <f t="shared" si="194"/>
        <v>7.8173846502537661</v>
      </c>
      <c r="H679" s="1">
        <f t="shared" si="195"/>
        <v>12</v>
      </c>
    </row>
    <row r="680" spans="2:8">
      <c r="B680" s="1">
        <v>345</v>
      </c>
      <c r="C680" s="1">
        <f t="shared" si="190"/>
        <v>2167698.9309769575</v>
      </c>
      <c r="D680" s="1">
        <f t="shared" si="191"/>
        <v>1.2269680821987228</v>
      </c>
      <c r="E680" s="1">
        <f t="shared" si="192"/>
        <v>0.82166285203340517</v>
      </c>
      <c r="F680" s="1">
        <f t="shared" si="193"/>
        <v>0.67719530154377072</v>
      </c>
      <c r="G680" s="1">
        <f t="shared" si="194"/>
        <v>7.8125262683074421</v>
      </c>
      <c r="H680" s="1">
        <f t="shared" si="195"/>
        <v>12</v>
      </c>
    </row>
    <row r="681" spans="2:8">
      <c r="B681" s="1">
        <v>345.5</v>
      </c>
      <c r="C681" s="1">
        <f t="shared" si="190"/>
        <v>2170840.5236305469</v>
      </c>
      <c r="D681" s="1">
        <f t="shared" si="191"/>
        <v>1.2270346965320336</v>
      </c>
      <c r="E681" s="1">
        <f t="shared" si="192"/>
        <v>0.8230951724164427</v>
      </c>
      <c r="F681" s="1">
        <f t="shared" si="193"/>
        <v>0.67680444783314231</v>
      </c>
      <c r="G681" s="1">
        <f t="shared" si="194"/>
        <v>7.8076708490506466</v>
      </c>
      <c r="H681" s="1">
        <f t="shared" si="195"/>
        <v>12</v>
      </c>
    </row>
    <row r="682" spans="2:8">
      <c r="B682" s="1">
        <v>346</v>
      </c>
      <c r="C682" s="1">
        <f t="shared" si="190"/>
        <v>2173982.1162841367</v>
      </c>
      <c r="D682" s="1">
        <f t="shared" si="191"/>
        <v>1.2271010222835961</v>
      </c>
      <c r="E682" s="1">
        <f t="shared" si="192"/>
        <v>0.82452714405702543</v>
      </c>
      <c r="F682" s="1">
        <f t="shared" si="193"/>
        <v>0.67641383239724551</v>
      </c>
      <c r="G682" s="1">
        <f t="shared" si="194"/>
        <v>7.8028183897855037</v>
      </c>
      <c r="H682" s="1">
        <f t="shared" si="195"/>
        <v>12</v>
      </c>
    </row>
    <row r="683" spans="2:8">
      <c r="B683" s="1">
        <v>346.5</v>
      </c>
      <c r="C683" s="1">
        <f t="shared" si="190"/>
        <v>2177123.7089377264</v>
      </c>
      <c r="D683" s="1">
        <f t="shared" si="191"/>
        <v>1.2271670611179033</v>
      </c>
      <c r="E683" s="1">
        <f t="shared" si="192"/>
        <v>0.82595876846486072</v>
      </c>
      <c r="F683" s="1">
        <f t="shared" si="193"/>
        <v>0.67602345502375871</v>
      </c>
      <c r="G683" s="1">
        <f t="shared" si="194"/>
        <v>7.7979688878744238</v>
      </c>
      <c r="H683" s="1">
        <f t="shared" si="195"/>
        <v>12</v>
      </c>
    </row>
    <row r="684" spans="2:8">
      <c r="B684" s="1">
        <v>347</v>
      </c>
      <c r="C684" s="1">
        <f t="shared" si="190"/>
        <v>2180265.3015913167</v>
      </c>
      <c r="D684" s="1">
        <f t="shared" si="191"/>
        <v>1.2272328146874651</v>
      </c>
      <c r="E684" s="1">
        <f t="shared" si="192"/>
        <v>0.82739004714095532</v>
      </c>
      <c r="F684" s="1">
        <f t="shared" si="193"/>
        <v>0.67563331550514294</v>
      </c>
      <c r="G684" s="1">
        <f t="shared" si="194"/>
        <v>7.7931223407392345</v>
      </c>
      <c r="H684" s="1">
        <f t="shared" si="195"/>
        <v>12</v>
      </c>
    </row>
    <row r="685" spans="2:8">
      <c r="B685" s="1">
        <v>347.5</v>
      </c>
      <c r="C685" s="1">
        <f t="shared" si="190"/>
        <v>2183406.894244906</v>
      </c>
      <c r="D685" s="1">
        <f t="shared" si="191"/>
        <v>1.2272982846329112</v>
      </c>
      <c r="E685" s="1">
        <f t="shared" si="192"/>
        <v>0.82882098157767525</v>
      </c>
      <c r="F685" s="1">
        <f t="shared" si="193"/>
        <v>0.67524341363857243</v>
      </c>
      <c r="G685" s="1">
        <f t="shared" si="194"/>
        <v>7.7882787458603158</v>
      </c>
      <c r="H685" s="1">
        <f t="shared" si="195"/>
        <v>12</v>
      </c>
    </row>
    <row r="686" spans="2:8">
      <c r="B686" s="1">
        <v>348</v>
      </c>
      <c r="C686" s="1">
        <f t="shared" si="190"/>
        <v>2186548.4868984958</v>
      </c>
      <c r="D686" s="1">
        <f t="shared" si="191"/>
        <v>1.2273634725830938</v>
      </c>
      <c r="E686" s="1">
        <f t="shared" si="192"/>
        <v>0.83025157325881171</v>
      </c>
      <c r="F686" s="1">
        <f t="shared" si="193"/>
        <v>0.6748537492258645</v>
      </c>
      <c r="G686" s="1">
        <f t="shared" si="194"/>
        <v>7.783438100775717</v>
      </c>
      <c r="H686" s="1">
        <f t="shared" si="195"/>
        <v>12</v>
      </c>
    </row>
    <row r="687" spans="2:8">
      <c r="B687" s="1">
        <v>348.5</v>
      </c>
      <c r="C687" s="1">
        <f t="shared" si="190"/>
        <v>2189690.0795520861</v>
      </c>
      <c r="D687" s="1">
        <f t="shared" si="191"/>
        <v>1.2274283801551884</v>
      </c>
      <c r="E687" s="1">
        <f t="shared" si="192"/>
        <v>0.83168182365964016</v>
      </c>
      <c r="F687" s="1">
        <f t="shared" si="193"/>
        <v>0.674464322073412</v>
      </c>
      <c r="G687" s="1">
        <f t="shared" si="194"/>
        <v>7.7786004030803415</v>
      </c>
      <c r="H687" s="1">
        <f t="shared" si="195"/>
        <v>12</v>
      </c>
    </row>
    <row r="688" spans="2:8">
      <c r="B688" s="1">
        <v>349</v>
      </c>
      <c r="C688" s="1">
        <f t="shared" si="190"/>
        <v>2192831.6722056759</v>
      </c>
      <c r="D688" s="1">
        <f t="shared" si="191"/>
        <v>1.2274930089547951</v>
      </c>
      <c r="E688" s="1">
        <f t="shared" si="192"/>
        <v>0.83311173424698082</v>
      </c>
      <c r="F688" s="1">
        <f t="shared" si="193"/>
        <v>0.67407513199211611</v>
      </c>
      <c r="G688" s="1">
        <f t="shared" si="194"/>
        <v>7.7737656504250836</v>
      </c>
      <c r="H688" s="1">
        <f t="shared" si="195"/>
        <v>12</v>
      </c>
    </row>
    <row r="689" spans="2:8">
      <c r="B689" s="1">
        <v>349.5</v>
      </c>
      <c r="C689" s="1">
        <f t="shared" si="190"/>
        <v>2195973.2648592652</v>
      </c>
      <c r="D689" s="1">
        <f t="shared" si="191"/>
        <v>1.2275573605760364</v>
      </c>
      <c r="E689" s="1">
        <f t="shared" si="192"/>
        <v>0.83454130647926039</v>
      </c>
      <c r="F689" s="1">
        <f t="shared" si="193"/>
        <v>0.67368617879731951</v>
      </c>
      <c r="G689" s="1">
        <f t="shared" si="194"/>
        <v>7.7689338405160235</v>
      </c>
      <c r="H689" s="1">
        <f t="shared" si="195"/>
        <v>12</v>
      </c>
    </row>
    <row r="690" spans="2:8">
      <c r="B690" s="1">
        <v>350</v>
      </c>
      <c r="C690" s="1">
        <f t="shared" si="190"/>
        <v>2199114.857512855</v>
      </c>
      <c r="D690" s="1">
        <f t="shared" si="191"/>
        <v>1.2276214366016571</v>
      </c>
      <c r="E690" s="1">
        <f t="shared" si="192"/>
        <v>0.83597054180657271</v>
      </c>
      <c r="F690" s="1">
        <f t="shared" si="193"/>
        <v>0.67329746230873999</v>
      </c>
      <c r="G690" s="1">
        <f t="shared" si="194"/>
        <v>7.7641049711135839</v>
      </c>
      <c r="H690" s="1">
        <f t="shared" si="195"/>
        <v>12</v>
      </c>
    </row>
  </sheetData>
  <phoneticPr fontId="7"/>
  <pageMargins left="0.75" right="0.75" top="1" bottom="1" header="0.51180555555555596" footer="0.51180555555555596"/>
  <pageSetup paperSize="9"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H30"/>
  <sheetViews>
    <sheetView zoomScale="84" zoomScaleNormal="84" workbookViewId="0">
      <selection activeCell="K16" sqref="K16"/>
    </sheetView>
  </sheetViews>
  <sheetFormatPr defaultColWidth="9" defaultRowHeight="14.25"/>
  <cols>
    <col min="1" max="1" width="2.625" style="5" customWidth="1"/>
    <col min="2" max="2" width="5.125" style="6" customWidth="1"/>
    <col min="3" max="3" width="30.75" style="5" customWidth="1"/>
    <col min="4" max="4" width="9.875" style="5" customWidth="1"/>
    <col min="5" max="5" width="10.5" style="5" customWidth="1"/>
    <col min="6" max="7" width="9" style="5"/>
    <col min="8" max="8" width="9.5" style="5" customWidth="1"/>
    <col min="9" max="16384" width="9" style="5"/>
  </cols>
  <sheetData>
    <row r="1" spans="2:8" ht="15.75">
      <c r="C1" s="33"/>
      <c r="H1" s="34"/>
    </row>
    <row r="2" spans="2:8">
      <c r="G2" s="35"/>
      <c r="H2" s="5" t="s">
        <v>94</v>
      </c>
    </row>
    <row r="3" spans="2:8">
      <c r="B3" s="6" t="s">
        <v>1</v>
      </c>
    </row>
    <row r="4" spans="2:8">
      <c r="B4" s="92" t="s">
        <v>95</v>
      </c>
      <c r="C4" s="91" t="s">
        <v>2</v>
      </c>
      <c r="D4" s="14" t="s">
        <v>3</v>
      </c>
      <c r="E4" s="59">
        <v>400</v>
      </c>
      <c r="F4" s="14" t="s">
        <v>4</v>
      </c>
    </row>
    <row r="5" spans="2:8">
      <c r="B5" s="92"/>
      <c r="C5" s="91"/>
      <c r="D5" s="14" t="s">
        <v>5</v>
      </c>
      <c r="E5" s="59">
        <v>390</v>
      </c>
      <c r="F5" s="14" t="s">
        <v>4</v>
      </c>
    </row>
    <row r="6" spans="2:8">
      <c r="B6" s="92"/>
      <c r="C6" s="91"/>
      <c r="D6" s="14" t="s">
        <v>6</v>
      </c>
      <c r="E6" s="59">
        <v>250</v>
      </c>
      <c r="F6" s="14" t="s">
        <v>4</v>
      </c>
    </row>
    <row r="7" spans="2:8">
      <c r="B7" s="92" t="s">
        <v>96</v>
      </c>
      <c r="C7" s="91" t="s">
        <v>8</v>
      </c>
      <c r="D7" s="14" t="s">
        <v>9</v>
      </c>
      <c r="E7" s="59">
        <v>12</v>
      </c>
      <c r="F7" s="14" t="s">
        <v>10</v>
      </c>
      <c r="G7" s="5" t="s">
        <v>97</v>
      </c>
    </row>
    <row r="8" spans="2:8">
      <c r="B8" s="92"/>
      <c r="C8" s="91"/>
      <c r="D8" s="14" t="s">
        <v>11</v>
      </c>
      <c r="E8" s="59">
        <v>15</v>
      </c>
      <c r="F8" s="14" t="s">
        <v>12</v>
      </c>
    </row>
    <row r="9" spans="2:8">
      <c r="B9" s="92"/>
      <c r="C9" s="91" t="s">
        <v>13</v>
      </c>
      <c r="D9" s="14" t="s">
        <v>14</v>
      </c>
      <c r="E9" s="59">
        <v>0</v>
      </c>
      <c r="F9" s="14" t="s">
        <v>10</v>
      </c>
    </row>
    <row r="10" spans="2:8">
      <c r="B10" s="92"/>
      <c r="C10" s="91"/>
      <c r="D10" s="14" t="s">
        <v>15</v>
      </c>
      <c r="E10" s="59">
        <v>0</v>
      </c>
      <c r="F10" s="14" t="s">
        <v>12</v>
      </c>
    </row>
    <row r="11" spans="2:8">
      <c r="B11" s="92"/>
      <c r="C11" s="91" t="s">
        <v>16</v>
      </c>
      <c r="D11" s="14" t="s">
        <v>17</v>
      </c>
      <c r="E11" s="59">
        <v>0</v>
      </c>
      <c r="F11" s="14" t="s">
        <v>10</v>
      </c>
    </row>
    <row r="12" spans="2:8">
      <c r="B12" s="92"/>
      <c r="C12" s="91"/>
      <c r="D12" s="14" t="s">
        <v>18</v>
      </c>
      <c r="E12" s="59">
        <v>0</v>
      </c>
      <c r="F12" s="14" t="s">
        <v>12</v>
      </c>
    </row>
    <row r="13" spans="2:8">
      <c r="B13" s="45" t="s">
        <v>98</v>
      </c>
      <c r="C13" s="14" t="s">
        <v>19</v>
      </c>
      <c r="D13" s="14"/>
      <c r="E13" s="14">
        <f>E7*E8+E9*E10+E11*E12</f>
        <v>180</v>
      </c>
      <c r="F13" s="14" t="s">
        <v>20</v>
      </c>
    </row>
    <row r="14" spans="2:8">
      <c r="B14" s="45" t="s">
        <v>99</v>
      </c>
      <c r="C14" s="14" t="s">
        <v>100</v>
      </c>
      <c r="D14" s="14"/>
      <c r="E14" s="31">
        <v>0.6</v>
      </c>
      <c r="F14" s="14" t="s">
        <v>10</v>
      </c>
    </row>
    <row r="15" spans="2:8">
      <c r="B15" s="45" t="s">
        <v>101</v>
      </c>
      <c r="C15" s="14" t="s">
        <v>278</v>
      </c>
      <c r="D15" s="14"/>
      <c r="E15" s="31">
        <v>0.95</v>
      </c>
      <c r="F15" s="21"/>
    </row>
    <row r="30" spans="3:8" s="6" customFormat="1" ht="27" customHeight="1">
      <c r="C30" s="5"/>
      <c r="D30" s="5"/>
      <c r="E30" s="5"/>
      <c r="F30" s="5"/>
      <c r="G30" s="5"/>
      <c r="H30" s="5"/>
    </row>
  </sheetData>
  <sheetProtection password="826F" sheet="1" objects="1" scenarios="1"/>
  <mergeCells count="6">
    <mergeCell ref="B4:B6"/>
    <mergeCell ref="B7:B12"/>
    <mergeCell ref="C4:C6"/>
    <mergeCell ref="C7:C8"/>
    <mergeCell ref="C9:C10"/>
    <mergeCell ref="C11:C12"/>
  </mergeCells>
  <phoneticPr fontId="7"/>
  <pageMargins left="0.69930555555555596" right="0.6993055555555559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H50"/>
  <sheetViews>
    <sheetView zoomScale="75" zoomScaleNormal="75" workbookViewId="0">
      <selection activeCell="E25" sqref="E25"/>
    </sheetView>
  </sheetViews>
  <sheetFormatPr defaultColWidth="9" defaultRowHeight="14.25"/>
  <cols>
    <col min="1" max="1" width="2.625" style="5" customWidth="1"/>
    <col min="2" max="2" width="5.125" style="6" customWidth="1"/>
    <col min="3" max="3" width="30.75" style="5" customWidth="1"/>
    <col min="4" max="4" width="9.875" style="5" customWidth="1"/>
    <col min="5" max="5" width="10.5" style="5" customWidth="1"/>
    <col min="6" max="7" width="9" style="5"/>
    <col min="8" max="8" width="9.5" style="5" customWidth="1"/>
    <col min="9" max="16384" width="9" style="5"/>
  </cols>
  <sheetData>
    <row r="1" spans="2:8" ht="15.75">
      <c r="C1" s="33"/>
      <c r="H1" s="34"/>
    </row>
    <row r="2" spans="2:8">
      <c r="G2" s="35"/>
      <c r="H2" s="5" t="s">
        <v>94</v>
      </c>
    </row>
    <row r="3" spans="2:8">
      <c r="B3" s="6" t="s">
        <v>1</v>
      </c>
    </row>
    <row r="4" spans="2:8">
      <c r="B4" s="92" t="s">
        <v>95</v>
      </c>
      <c r="C4" s="91" t="s">
        <v>2</v>
      </c>
      <c r="D4" s="14" t="s">
        <v>3</v>
      </c>
      <c r="E4" s="21">
        <f>'1. LLC part specification'!E4</f>
        <v>400</v>
      </c>
      <c r="F4" s="14" t="s">
        <v>4</v>
      </c>
    </row>
    <row r="5" spans="2:8">
      <c r="B5" s="92"/>
      <c r="C5" s="91"/>
      <c r="D5" s="14" t="s">
        <v>5</v>
      </c>
      <c r="E5" s="21">
        <f>'1. LLC part specification'!E5</f>
        <v>390</v>
      </c>
      <c r="F5" s="14" t="s">
        <v>4</v>
      </c>
    </row>
    <row r="6" spans="2:8">
      <c r="B6" s="92"/>
      <c r="C6" s="91"/>
      <c r="D6" s="14" t="s">
        <v>6</v>
      </c>
      <c r="E6" s="21">
        <f>'1. LLC part specification'!E6</f>
        <v>250</v>
      </c>
      <c r="F6" s="14" t="s">
        <v>4</v>
      </c>
    </row>
    <row r="7" spans="2:8">
      <c r="B7" s="92" t="s">
        <v>96</v>
      </c>
      <c r="C7" s="91" t="s">
        <v>8</v>
      </c>
      <c r="D7" s="14" t="s">
        <v>9</v>
      </c>
      <c r="E7" s="21">
        <f>'1. LLC part specification'!E7</f>
        <v>12</v>
      </c>
      <c r="F7" s="14" t="s">
        <v>10</v>
      </c>
      <c r="H7" s="5" t="s">
        <v>103</v>
      </c>
    </row>
    <row r="8" spans="2:8">
      <c r="B8" s="92"/>
      <c r="C8" s="91"/>
      <c r="D8" s="14" t="s">
        <v>11</v>
      </c>
      <c r="E8" s="21">
        <f>'1. LLC part specification'!E8</f>
        <v>15</v>
      </c>
      <c r="F8" s="14" t="s">
        <v>12</v>
      </c>
    </row>
    <row r="9" spans="2:8">
      <c r="B9" s="92"/>
      <c r="C9" s="91" t="s">
        <v>13</v>
      </c>
      <c r="D9" s="14" t="s">
        <v>14</v>
      </c>
      <c r="E9" s="21">
        <f>'1. LLC part specification'!E9</f>
        <v>0</v>
      </c>
      <c r="F9" s="14" t="s">
        <v>10</v>
      </c>
    </row>
    <row r="10" spans="2:8">
      <c r="B10" s="92"/>
      <c r="C10" s="91"/>
      <c r="D10" s="14" t="s">
        <v>15</v>
      </c>
      <c r="E10" s="21">
        <f>'1. LLC part specification'!E10</f>
        <v>0</v>
      </c>
      <c r="F10" s="14" t="s">
        <v>12</v>
      </c>
    </row>
    <row r="11" spans="2:8">
      <c r="B11" s="92"/>
      <c r="C11" s="91" t="s">
        <v>16</v>
      </c>
      <c r="D11" s="14" t="s">
        <v>17</v>
      </c>
      <c r="E11" s="21">
        <f>'1. LLC part specification'!E11</f>
        <v>0</v>
      </c>
      <c r="F11" s="14" t="s">
        <v>10</v>
      </c>
    </row>
    <row r="12" spans="2:8">
      <c r="B12" s="92"/>
      <c r="C12" s="91"/>
      <c r="D12" s="14" t="s">
        <v>18</v>
      </c>
      <c r="E12" s="21">
        <f>'1. LLC part specification'!E12</f>
        <v>0</v>
      </c>
      <c r="F12" s="14" t="s">
        <v>12</v>
      </c>
    </row>
    <row r="13" spans="2:8">
      <c r="B13" s="45" t="s">
        <v>98</v>
      </c>
      <c r="C13" s="14" t="s">
        <v>19</v>
      </c>
      <c r="D13" s="14"/>
      <c r="E13" s="21">
        <f>'1. LLC part specification'!E13</f>
        <v>180</v>
      </c>
      <c r="F13" s="14" t="s">
        <v>20</v>
      </c>
    </row>
    <row r="14" spans="2:8">
      <c r="B14" s="45" t="s">
        <v>99</v>
      </c>
      <c r="C14" s="14" t="s">
        <v>100</v>
      </c>
      <c r="D14" s="14"/>
      <c r="E14" s="21">
        <f>'1. LLC part specification'!E14</f>
        <v>0.6</v>
      </c>
      <c r="F14" s="14" t="s">
        <v>10</v>
      </c>
    </row>
    <row r="15" spans="2:8">
      <c r="B15" s="45" t="s">
        <v>101</v>
      </c>
      <c r="C15" s="14" t="s">
        <v>102</v>
      </c>
      <c r="D15" s="14"/>
      <c r="E15" s="21">
        <f>'1. LLC part specification'!E15</f>
        <v>0.95</v>
      </c>
      <c r="F15" s="21"/>
    </row>
    <row r="17" spans="2:6">
      <c r="B17" s="6" t="s">
        <v>273</v>
      </c>
    </row>
    <row r="18" spans="2:6">
      <c r="B18" s="92" t="s">
        <v>104</v>
      </c>
      <c r="C18" s="14" t="s">
        <v>23</v>
      </c>
      <c r="D18" s="14" t="s">
        <v>24</v>
      </c>
      <c r="E18" s="31">
        <v>36</v>
      </c>
      <c r="F18" s="14" t="s">
        <v>25</v>
      </c>
    </row>
    <row r="19" spans="2:6">
      <c r="B19" s="92"/>
      <c r="C19" s="14" t="s">
        <v>26</v>
      </c>
      <c r="D19" s="14" t="s">
        <v>27</v>
      </c>
      <c r="E19" s="31">
        <v>2</v>
      </c>
      <c r="F19" s="14" t="s">
        <v>25</v>
      </c>
    </row>
    <row r="20" spans="2:6">
      <c r="B20" s="92"/>
      <c r="C20" s="14" t="s">
        <v>28</v>
      </c>
      <c r="D20" s="14" t="s">
        <v>29</v>
      </c>
      <c r="E20" s="31"/>
      <c r="F20" s="14" t="s">
        <v>25</v>
      </c>
    </row>
    <row r="21" spans="2:6">
      <c r="B21" s="92"/>
      <c r="C21" s="14" t="s">
        <v>30</v>
      </c>
      <c r="D21" s="14" t="s">
        <v>31</v>
      </c>
      <c r="E21" s="31"/>
      <c r="F21" s="14" t="s">
        <v>25</v>
      </c>
    </row>
    <row r="22" spans="2:6">
      <c r="B22" s="92"/>
      <c r="C22" s="14" t="s">
        <v>32</v>
      </c>
      <c r="D22" s="14" t="s">
        <v>33</v>
      </c>
      <c r="E22" s="31">
        <v>3</v>
      </c>
      <c r="F22" s="14" t="s">
        <v>25</v>
      </c>
    </row>
    <row r="23" spans="2:6">
      <c r="B23" s="92"/>
      <c r="C23" s="14" t="s">
        <v>34</v>
      </c>
      <c r="D23" s="14" t="s">
        <v>35</v>
      </c>
      <c r="E23" s="31">
        <v>350</v>
      </c>
      <c r="F23" s="14" t="s">
        <v>36</v>
      </c>
    </row>
    <row r="24" spans="2:6">
      <c r="B24" s="92"/>
      <c r="C24" s="14" t="s">
        <v>37</v>
      </c>
      <c r="D24" s="14" t="s">
        <v>38</v>
      </c>
      <c r="E24" s="31">
        <v>70</v>
      </c>
      <c r="F24" s="14" t="s">
        <v>36</v>
      </c>
    </row>
    <row r="25" spans="2:6" ht="16.5">
      <c r="B25" s="92"/>
      <c r="C25" s="14" t="s">
        <v>105</v>
      </c>
      <c r="D25" s="14" t="s">
        <v>106</v>
      </c>
      <c r="E25" s="31">
        <v>130.30000000000001</v>
      </c>
      <c r="F25" s="14" t="s">
        <v>107</v>
      </c>
    </row>
    <row r="26" spans="2:6">
      <c r="B26" s="45" t="s">
        <v>108</v>
      </c>
      <c r="C26" s="14" t="s">
        <v>39</v>
      </c>
      <c r="D26" s="14" t="s">
        <v>40</v>
      </c>
      <c r="E26" s="31">
        <v>33</v>
      </c>
      <c r="F26" s="14" t="s">
        <v>41</v>
      </c>
    </row>
    <row r="27" spans="2:6">
      <c r="C27" s="36"/>
      <c r="E27" s="37"/>
    </row>
    <row r="28" spans="2:6">
      <c r="B28" s="6" t="s">
        <v>109</v>
      </c>
      <c r="C28" s="36"/>
      <c r="E28" s="37"/>
    </row>
    <row r="29" spans="2:6" ht="27.75" customHeight="1">
      <c r="B29" s="92" t="s">
        <v>110</v>
      </c>
      <c r="C29" s="38" t="s">
        <v>111</v>
      </c>
      <c r="D29" s="14" t="s">
        <v>112</v>
      </c>
      <c r="E29" s="39">
        <f>E19*'Vo確認(Vin(min))'!C12*E4/2/(E7+E14)</f>
        <v>35.493142499996665</v>
      </c>
      <c r="F29" s="14" t="s">
        <v>113</v>
      </c>
    </row>
    <row r="30" spans="2:6">
      <c r="B30" s="92"/>
      <c r="C30" s="14" t="s">
        <v>114</v>
      </c>
      <c r="D30" s="14"/>
      <c r="E30" s="14" t="str">
        <f>IF(E18&gt;E29,"OK","too small")</f>
        <v>OK</v>
      </c>
      <c r="F30" s="14"/>
    </row>
    <row r="31" spans="2:6">
      <c r="B31" s="92" t="s">
        <v>115</v>
      </c>
      <c r="C31" s="91" t="s">
        <v>42</v>
      </c>
      <c r="D31" s="14" t="s">
        <v>43</v>
      </c>
      <c r="E31" s="14">
        <f ca="1">'Vo確認(Vin(max))'!L37</f>
        <v>102</v>
      </c>
      <c r="F31" s="14" t="s">
        <v>44</v>
      </c>
    </row>
    <row r="32" spans="2:6">
      <c r="B32" s="92"/>
      <c r="C32" s="91"/>
      <c r="D32" s="14" t="s">
        <v>5</v>
      </c>
      <c r="E32" s="14">
        <f ca="1">'Vo確認(Vin(typ))'!L37</f>
        <v>97.5</v>
      </c>
      <c r="F32" s="14" t="s">
        <v>44</v>
      </c>
    </row>
    <row r="33" spans="2:6">
      <c r="B33" s="92"/>
      <c r="C33" s="91"/>
      <c r="D33" s="14" t="s">
        <v>6</v>
      </c>
      <c r="E33" s="14">
        <f ca="1">'Vo確認(Vin(min))'!L37</f>
        <v>62.5</v>
      </c>
      <c r="F33" s="14" t="s">
        <v>44</v>
      </c>
    </row>
    <row r="34" spans="2:6">
      <c r="B34" s="45" t="s">
        <v>116</v>
      </c>
      <c r="C34" s="14" t="s">
        <v>117</v>
      </c>
      <c r="D34" s="14" t="s">
        <v>118</v>
      </c>
      <c r="E34" s="40">
        <f ca="1">(E7+E14)/(E19*E25*0.000001*E33*1000*4)</f>
        <v>0.1933998465080583</v>
      </c>
      <c r="F34" s="14" t="s">
        <v>119</v>
      </c>
    </row>
    <row r="35" spans="2:6" ht="28.5">
      <c r="B35" s="45" t="s">
        <v>120</v>
      </c>
      <c r="C35" s="38" t="s">
        <v>45</v>
      </c>
      <c r="D35" s="14"/>
      <c r="E35" s="39">
        <f>('Vo確認(Vin(min))'!G24-1)*100</f>
        <v>31.130648020018459</v>
      </c>
      <c r="F35" s="14" t="s">
        <v>46</v>
      </c>
    </row>
    <row r="38" spans="2:6">
      <c r="B38" s="6" t="s">
        <v>276</v>
      </c>
    </row>
    <row r="50" ht="27" customHeight="1"/>
  </sheetData>
  <sheetProtection password="826F" sheet="1" objects="1" scenarios="1"/>
  <mergeCells count="10">
    <mergeCell ref="C4:C6"/>
    <mergeCell ref="C7:C8"/>
    <mergeCell ref="C9:C10"/>
    <mergeCell ref="C11:C12"/>
    <mergeCell ref="C31:C33"/>
    <mergeCell ref="B4:B6"/>
    <mergeCell ref="B7:B12"/>
    <mergeCell ref="B18:B25"/>
    <mergeCell ref="B29:B30"/>
    <mergeCell ref="B31:B33"/>
  </mergeCells>
  <phoneticPr fontId="7"/>
  <pageMargins left="0.69930555555555596" right="0.69930555555555596" top="0.75" bottom="0.75" header="0.3" footer="0.3"/>
  <pageSetup paperSize="9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I13"/>
  <sheetViews>
    <sheetView zoomScale="80" zoomScaleNormal="80" workbookViewId="0">
      <selection activeCell="D21" sqref="D21"/>
    </sheetView>
  </sheetViews>
  <sheetFormatPr defaultColWidth="9" defaultRowHeight="14.25"/>
  <cols>
    <col min="1" max="1" width="2.625" style="5" customWidth="1"/>
    <col min="2" max="2" width="4.625" style="5" customWidth="1"/>
    <col min="3" max="3" width="7" style="6" customWidth="1"/>
    <col min="4" max="4" width="30.75" style="5" customWidth="1"/>
    <col min="5" max="5" width="9.875" style="5" customWidth="1"/>
    <col min="6" max="6" width="10.5" style="5" customWidth="1"/>
    <col min="7" max="7" width="9" style="5"/>
    <col min="8" max="8" width="1.25" style="5" customWidth="1"/>
    <col min="9" max="9" width="32.25" style="5" customWidth="1"/>
    <col min="10" max="10" width="9.5" style="5" customWidth="1"/>
    <col min="11" max="16384" width="9" style="5"/>
  </cols>
  <sheetData>
    <row r="2" spans="2:9">
      <c r="G2" s="35"/>
      <c r="H2" s="5" t="s">
        <v>94</v>
      </c>
    </row>
    <row r="4" spans="2:9">
      <c r="B4" s="75" t="s">
        <v>55</v>
      </c>
      <c r="C4" s="75"/>
      <c r="D4" s="75" t="s">
        <v>56</v>
      </c>
      <c r="E4" s="75"/>
      <c r="F4" s="75" t="s">
        <v>58</v>
      </c>
      <c r="G4" s="75"/>
      <c r="H4" s="14"/>
      <c r="I4" s="14" t="s">
        <v>121</v>
      </c>
    </row>
    <row r="5" spans="2:9">
      <c r="B5" s="91">
        <v>7</v>
      </c>
      <c r="C5" s="67" t="s">
        <v>77</v>
      </c>
      <c r="D5" s="44" t="s">
        <v>122</v>
      </c>
      <c r="E5" s="14" t="s">
        <v>123</v>
      </c>
      <c r="F5" s="21">
        <f>'2. Transformer confirmation'!E26*10</f>
        <v>330</v>
      </c>
      <c r="G5" s="14" t="s">
        <v>64</v>
      </c>
      <c r="H5" s="14"/>
      <c r="I5" s="14" t="s">
        <v>124</v>
      </c>
    </row>
    <row r="6" spans="2:9">
      <c r="B6" s="91"/>
      <c r="C6" s="67"/>
      <c r="D6" s="44" t="s">
        <v>125</v>
      </c>
      <c r="E6" s="14" t="s">
        <v>79</v>
      </c>
      <c r="F6" s="48">
        <v>330</v>
      </c>
      <c r="G6" s="14" t="s">
        <v>64</v>
      </c>
      <c r="H6" s="14"/>
      <c r="I6" s="14"/>
    </row>
    <row r="7" spans="2:9">
      <c r="B7" s="91"/>
      <c r="C7" s="67"/>
      <c r="D7" s="44" t="s">
        <v>126</v>
      </c>
      <c r="E7" s="14" t="s">
        <v>127</v>
      </c>
      <c r="F7" s="47">
        <f ca="1">'IS,VW計算'!C28</f>
        <v>51.85799079225864</v>
      </c>
      <c r="G7" s="14" t="s">
        <v>82</v>
      </c>
      <c r="H7" s="14"/>
      <c r="I7" s="14"/>
    </row>
    <row r="8" spans="2:9">
      <c r="B8" s="91"/>
      <c r="C8" s="67"/>
      <c r="D8" s="44" t="s">
        <v>128</v>
      </c>
      <c r="E8" s="14" t="s">
        <v>81</v>
      </c>
      <c r="F8" s="49">
        <v>51</v>
      </c>
      <c r="G8" s="32" t="s">
        <v>82</v>
      </c>
      <c r="H8" s="32"/>
      <c r="I8" s="14"/>
    </row>
    <row r="9" spans="2:9">
      <c r="C9" s="7"/>
      <c r="D9" s="8"/>
      <c r="E9" s="8"/>
      <c r="F9" s="8"/>
      <c r="G9" s="8"/>
    </row>
    <row r="10" spans="2:9">
      <c r="B10" s="75" t="s">
        <v>55</v>
      </c>
      <c r="C10" s="75"/>
      <c r="D10" s="75" t="s">
        <v>56</v>
      </c>
      <c r="E10" s="75"/>
      <c r="F10" s="75" t="s">
        <v>58</v>
      </c>
      <c r="G10" s="75"/>
      <c r="H10" s="14"/>
      <c r="I10" s="14" t="s">
        <v>121</v>
      </c>
    </row>
    <row r="11" spans="2:9" ht="18.75">
      <c r="B11" s="91">
        <v>8</v>
      </c>
      <c r="C11" s="67" t="s">
        <v>86</v>
      </c>
      <c r="D11" s="14" t="s">
        <v>129</v>
      </c>
      <c r="E11" s="14" t="s">
        <v>262</v>
      </c>
      <c r="F11" s="48">
        <v>2.2000000000000002</v>
      </c>
      <c r="G11" s="14" t="s">
        <v>62</v>
      </c>
      <c r="H11" s="14"/>
      <c r="I11" s="14" t="s">
        <v>130</v>
      </c>
    </row>
    <row r="12" spans="2:9" ht="18.75">
      <c r="B12" s="91"/>
      <c r="C12" s="67"/>
      <c r="D12" s="14" t="s">
        <v>131</v>
      </c>
      <c r="E12" s="14" t="s">
        <v>263</v>
      </c>
      <c r="F12" s="47">
        <f ca="1">'IS,VW計算'!H29</f>
        <v>14.064149480786179</v>
      </c>
      <c r="G12" s="14" t="s">
        <v>62</v>
      </c>
      <c r="H12" s="14"/>
      <c r="I12" s="14"/>
    </row>
    <row r="13" spans="2:9">
      <c r="C13" s="9"/>
      <c r="D13" s="8"/>
      <c r="E13" s="8"/>
      <c r="F13" s="8"/>
      <c r="G13" s="8"/>
    </row>
  </sheetData>
  <sheetProtection password="826F" sheet="1" objects="1" scenarios="1"/>
  <mergeCells count="10">
    <mergeCell ref="B11:B12"/>
    <mergeCell ref="C5:C8"/>
    <mergeCell ref="C11:C12"/>
    <mergeCell ref="B4:C4"/>
    <mergeCell ref="D4:E4"/>
    <mergeCell ref="F4:G4"/>
    <mergeCell ref="B10:C10"/>
    <mergeCell ref="D10:E10"/>
    <mergeCell ref="F10:G10"/>
    <mergeCell ref="B5:B8"/>
  </mergeCells>
  <phoneticPr fontId="7"/>
  <pageMargins left="0.69930555555555596" right="0.69930555555555596" top="0.75" bottom="0.75" header="0.3" footer="0.3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2:F25"/>
  <sheetViews>
    <sheetView zoomScale="89" zoomScaleNormal="89" workbookViewId="0">
      <selection activeCell="E27" sqref="E27"/>
    </sheetView>
  </sheetViews>
  <sheetFormatPr defaultColWidth="9" defaultRowHeight="14.25"/>
  <cols>
    <col min="1" max="1" width="9" style="5"/>
    <col min="2" max="2" width="44.75" style="5" customWidth="1"/>
    <col min="3" max="3" width="13.5" style="5" customWidth="1"/>
    <col min="4" max="16384" width="9" style="5"/>
  </cols>
  <sheetData>
    <row r="2" spans="1:6">
      <c r="C2" s="35"/>
      <c r="D2" s="5" t="s">
        <v>94</v>
      </c>
    </row>
    <row r="4" spans="1:6">
      <c r="B4" s="14" t="s">
        <v>56</v>
      </c>
      <c r="C4" s="75" t="s">
        <v>58</v>
      </c>
      <c r="D4" s="75"/>
    </row>
    <row r="5" spans="1:6">
      <c r="B5" s="14" t="s">
        <v>132</v>
      </c>
      <c r="C5" s="54" t="s">
        <v>214</v>
      </c>
      <c r="D5" s="50"/>
    </row>
    <row r="6" spans="1:6">
      <c r="A6" s="8"/>
      <c r="B6" s="105"/>
      <c r="C6" s="105"/>
      <c r="D6" s="105"/>
      <c r="E6" s="8"/>
      <c r="F6" s="8"/>
    </row>
    <row r="7" spans="1:6">
      <c r="B7" s="14" t="s">
        <v>133</v>
      </c>
      <c r="C7" s="54" t="s">
        <v>134</v>
      </c>
      <c r="D7" s="50"/>
    </row>
    <row r="8" spans="1:6">
      <c r="A8" s="8"/>
      <c r="B8" s="105"/>
      <c r="C8" s="105"/>
      <c r="D8" s="105"/>
      <c r="E8" s="8"/>
    </row>
    <row r="9" spans="1:6">
      <c r="B9" s="51" t="s">
        <v>135</v>
      </c>
      <c r="C9" s="99">
        <v>300</v>
      </c>
      <c r="D9" s="102" t="s">
        <v>62</v>
      </c>
    </row>
    <row r="10" spans="1:6">
      <c r="B10" s="52" t="s">
        <v>136</v>
      </c>
      <c r="C10" s="100"/>
      <c r="D10" s="103"/>
    </row>
    <row r="11" spans="1:6">
      <c r="B11" s="53" t="str">
        <f>" - Rca &gt;"&amp;INT(CA計算!C11)&amp;"kΩ"</f>
        <v xml:space="preserve"> - Rca &gt;62kΩ</v>
      </c>
      <c r="C11" s="101"/>
      <c r="D11" s="104"/>
    </row>
    <row r="12" spans="1:6">
      <c r="B12" s="41" t="s">
        <v>137</v>
      </c>
      <c r="C12" s="42">
        <f>CA計算!C29</f>
        <v>293.49411764705883</v>
      </c>
      <c r="D12" s="14" t="s">
        <v>20</v>
      </c>
    </row>
    <row r="13" spans="1:6">
      <c r="B13" s="14" t="s">
        <v>138</v>
      </c>
      <c r="C13" s="42">
        <f>'1. LLC part specification'!E13</f>
        <v>180</v>
      </c>
      <c r="D13" s="14" t="s">
        <v>20</v>
      </c>
    </row>
    <row r="14" spans="1:6">
      <c r="A14" s="8"/>
      <c r="B14" s="105"/>
      <c r="C14" s="105"/>
      <c r="D14" s="105"/>
      <c r="E14" s="8"/>
    </row>
    <row r="15" spans="1:6">
      <c r="B15" s="14" t="s">
        <v>139</v>
      </c>
      <c r="C15" s="54" t="s">
        <v>134</v>
      </c>
      <c r="D15" s="50"/>
    </row>
    <row r="16" spans="1:6">
      <c r="B16" s="14" t="s">
        <v>141</v>
      </c>
      <c r="C16" s="42">
        <f>CA計算!G30</f>
        <v>13.902352941176471</v>
      </c>
      <c r="D16" s="14" t="s">
        <v>20</v>
      </c>
    </row>
    <row r="17" spans="1:5">
      <c r="B17" s="14" t="s">
        <v>142</v>
      </c>
      <c r="C17" s="42">
        <f>CA計算!J30</f>
        <v>16.219411764705885</v>
      </c>
      <c r="D17" s="14" t="s">
        <v>20</v>
      </c>
    </row>
    <row r="18" spans="1:5">
      <c r="A18" s="8"/>
      <c r="B18" s="105"/>
      <c r="C18" s="105"/>
      <c r="D18" s="105"/>
      <c r="E18" s="8"/>
    </row>
    <row r="19" spans="1:5">
      <c r="B19" s="91" t="s">
        <v>143</v>
      </c>
      <c r="C19" s="91"/>
      <c r="D19" s="91"/>
    </row>
    <row r="20" spans="1:5">
      <c r="B20" s="14" t="s">
        <v>144</v>
      </c>
      <c r="C20" s="14">
        <f>CA計算!C10</f>
        <v>33</v>
      </c>
      <c r="D20" s="14" t="s">
        <v>62</v>
      </c>
    </row>
    <row r="21" spans="1:5">
      <c r="B21" s="14" t="s">
        <v>145</v>
      </c>
      <c r="C21" s="14" t="str">
        <f>CA計算!C13</f>
        <v xml:space="preserve"> (36kΩ)</v>
      </c>
      <c r="D21" s="14" t="s">
        <v>62</v>
      </c>
    </row>
    <row r="22" spans="1:5">
      <c r="B22" s="8" t="s">
        <v>146</v>
      </c>
      <c r="C22" s="8"/>
      <c r="D22" s="8"/>
    </row>
    <row r="23" spans="1:5">
      <c r="B23" s="8"/>
      <c r="C23" s="8"/>
      <c r="D23" s="8"/>
    </row>
    <row r="25" spans="1:5">
      <c r="B25" s="5" t="s">
        <v>69</v>
      </c>
    </row>
  </sheetData>
  <sheetProtection password="826F" sheet="1" objects="1" scenarios="1"/>
  <mergeCells count="8">
    <mergeCell ref="B19:D19"/>
    <mergeCell ref="C9:C11"/>
    <mergeCell ref="D9:D11"/>
    <mergeCell ref="C4:D4"/>
    <mergeCell ref="B6:D6"/>
    <mergeCell ref="B8:D8"/>
    <mergeCell ref="B14:D14"/>
    <mergeCell ref="B18:D18"/>
  </mergeCells>
  <phoneticPr fontId="7"/>
  <conditionalFormatting sqref="B7:C7 B15:C15">
    <cfRule type="expression" dxfId="8" priority="3" stopIfTrue="1">
      <formula>$C$5="External standby"</formula>
    </cfRule>
  </conditionalFormatting>
  <conditionalFormatting sqref="B16:D17">
    <cfRule type="expression" dxfId="7" priority="4" stopIfTrue="1">
      <formula>$C$5="External standby"</formula>
    </cfRule>
  </conditionalFormatting>
  <conditionalFormatting sqref="B22:D22">
    <cfRule type="expression" dxfId="6" priority="5" stopIfTrue="1">
      <formula>$C$5="Auto standby"</formula>
    </cfRule>
  </conditionalFormatting>
  <dataValidations count="3">
    <dataValidation type="list" allowBlank="1" showInputMessage="1" showErrorMessage="1" sqref="C7">
      <formula1>"Small,Large"</formula1>
    </dataValidation>
    <dataValidation type="list" allowBlank="1" showInputMessage="1" showErrorMessage="1" sqref="C5">
      <formula1>"External standby,Auto standby"</formula1>
    </dataValidation>
    <dataValidation type="list" allowBlank="1" showInputMessage="1" showErrorMessage="1" sqref="C15">
      <formula1>"Small,Middle,Large"</formula1>
    </dataValidation>
  </dataValidations>
  <pageMargins left="0.69930555555555596" right="0.69930555555555596" top="0.75" bottom="0.75" header="0.3" footer="0.3"/>
  <pageSetup paperSize="9" orientation="portrait"/>
  <headerFooter alignWithMargins="0"/>
  <drawing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E10660F5-3594-4C2A-8E7C-F30026F91DF7}">
            <xm:f>$C$9&lt;CA計算!$C$11</xm:f>
            <x14:dxf>
              <fill>
                <patternFill>
                  <bgColor rgb="FFFF0000"/>
                </patternFill>
              </fill>
            </x14:dxf>
          </x14:cfRule>
          <xm:sqref>C9:C11</xm:sqref>
        </x14:conditionalFormatting>
        <x14:conditionalFormatting xmlns:xm="http://schemas.microsoft.com/office/excel/2006/main">
          <x14:cfRule type="expression" priority="1" id="{13D0EFBE-3036-462F-B849-056C033281FD}">
            <xm:f>$C$9&lt;CA計算!$C$11</xm:f>
            <x14:dxf>
              <font>
                <b/>
                <i val="0"/>
                <color rgb="FFFF0000"/>
              </font>
            </x14:dxf>
          </x14:cfRule>
          <xm:sqref>B11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I38"/>
  <sheetViews>
    <sheetView zoomScale="84" zoomScaleNormal="84" workbookViewId="0">
      <selection activeCell="J26" sqref="J26"/>
    </sheetView>
  </sheetViews>
  <sheetFormatPr defaultColWidth="9" defaultRowHeight="14.25"/>
  <cols>
    <col min="1" max="1" width="2.625" style="5" customWidth="1"/>
    <col min="2" max="2" width="2.875" style="13" customWidth="1"/>
    <col min="3" max="3" width="7" style="6" customWidth="1"/>
    <col min="4" max="4" width="30.75" style="5" customWidth="1"/>
    <col min="5" max="5" width="9.875" style="5" customWidth="1"/>
    <col min="6" max="6" width="10.5" style="5" customWidth="1"/>
    <col min="7" max="7" width="5.75" style="5" customWidth="1"/>
    <col min="8" max="8" width="32.25" style="5" customWidth="1"/>
    <col min="9" max="9" width="9.5" style="5" customWidth="1"/>
    <col min="10" max="16384" width="9" style="5"/>
  </cols>
  <sheetData>
    <row r="2" spans="1:9">
      <c r="F2" s="35"/>
      <c r="G2" s="5" t="s">
        <v>94</v>
      </c>
    </row>
    <row r="4" spans="1:9">
      <c r="B4" s="75" t="s">
        <v>55</v>
      </c>
      <c r="C4" s="75"/>
      <c r="D4" s="75" t="s">
        <v>56</v>
      </c>
      <c r="E4" s="75"/>
      <c r="F4" s="75" t="s">
        <v>58</v>
      </c>
      <c r="G4" s="75"/>
      <c r="H4" s="5" t="s">
        <v>121</v>
      </c>
    </row>
    <row r="5" spans="1:9" ht="18.75">
      <c r="B5" s="91">
        <v>1</v>
      </c>
      <c r="C5" s="67" t="s">
        <v>60</v>
      </c>
      <c r="D5" s="14" t="s">
        <v>147</v>
      </c>
      <c r="E5" s="14" t="s">
        <v>250</v>
      </c>
      <c r="F5" s="56">
        <v>10</v>
      </c>
      <c r="G5" s="14" t="s">
        <v>62</v>
      </c>
      <c r="H5" s="5" t="s">
        <v>148</v>
      </c>
    </row>
    <row r="6" spans="1:9" ht="18.75">
      <c r="B6" s="91"/>
      <c r="C6" s="67"/>
      <c r="D6" s="14" t="s">
        <v>149</v>
      </c>
      <c r="E6" s="14" t="s">
        <v>251</v>
      </c>
      <c r="F6" s="56">
        <v>100</v>
      </c>
      <c r="G6" s="14" t="s">
        <v>64</v>
      </c>
      <c r="H6" s="5" t="s">
        <v>150</v>
      </c>
    </row>
    <row r="7" spans="1:9">
      <c r="B7" s="43"/>
      <c r="C7" s="15"/>
      <c r="D7" s="8"/>
      <c r="E7" s="8"/>
      <c r="F7" s="8"/>
      <c r="G7" s="16"/>
    </row>
    <row r="8" spans="1:9" ht="18.75">
      <c r="B8" s="44">
        <v>3</v>
      </c>
      <c r="C8" s="46" t="s">
        <v>66</v>
      </c>
      <c r="D8" s="14" t="s">
        <v>151</v>
      </c>
      <c r="E8" s="17" t="s">
        <v>253</v>
      </c>
      <c r="F8" s="17">
        <v>1</v>
      </c>
      <c r="G8" s="14" t="s">
        <v>41</v>
      </c>
      <c r="H8" s="5" t="s">
        <v>152</v>
      </c>
    </row>
    <row r="9" spans="1:9">
      <c r="B9" s="43"/>
      <c r="C9" s="15"/>
      <c r="D9" s="8"/>
      <c r="E9" s="8"/>
      <c r="F9" s="8"/>
      <c r="G9" s="16"/>
    </row>
    <row r="10" spans="1:9" ht="18.75">
      <c r="B10" s="44">
        <v>5</v>
      </c>
      <c r="C10" s="46" t="s">
        <v>72</v>
      </c>
      <c r="D10" s="14" t="s">
        <v>153</v>
      </c>
      <c r="E10" s="14" t="s">
        <v>255</v>
      </c>
      <c r="F10" s="14">
        <v>10</v>
      </c>
      <c r="G10" s="14" t="s">
        <v>41</v>
      </c>
      <c r="H10" s="5" t="s">
        <v>152</v>
      </c>
    </row>
    <row r="11" spans="1:9">
      <c r="B11" s="43"/>
      <c r="C11" s="15"/>
      <c r="D11" s="8"/>
      <c r="E11" s="8"/>
      <c r="F11" s="8"/>
      <c r="G11" s="16"/>
    </row>
    <row r="12" spans="1:9" ht="18.75">
      <c r="A12" s="18"/>
      <c r="B12" s="19">
        <v>6</v>
      </c>
      <c r="C12" s="20" t="s">
        <v>74</v>
      </c>
      <c r="D12" s="21" t="s">
        <v>154</v>
      </c>
      <c r="E12" s="21" t="s">
        <v>268</v>
      </c>
      <c r="F12" s="21">
        <v>0.47</v>
      </c>
      <c r="G12" s="21" t="s">
        <v>75</v>
      </c>
      <c r="H12" s="5" t="s">
        <v>152</v>
      </c>
      <c r="I12" s="18"/>
    </row>
    <row r="13" spans="1:9">
      <c r="A13" s="18"/>
      <c r="B13" s="22"/>
      <c r="C13" s="23"/>
      <c r="D13" s="24"/>
      <c r="E13" s="24"/>
      <c r="F13" s="24"/>
      <c r="G13" s="25"/>
      <c r="H13" s="18"/>
      <c r="I13" s="18"/>
    </row>
    <row r="14" spans="1:9" ht="18.75">
      <c r="A14" s="18"/>
      <c r="B14" s="91">
        <v>7</v>
      </c>
      <c r="C14" s="67" t="s">
        <v>77</v>
      </c>
      <c r="D14" s="14" t="s">
        <v>155</v>
      </c>
      <c r="E14" s="14" t="s">
        <v>260</v>
      </c>
      <c r="F14" s="14">
        <v>100</v>
      </c>
      <c r="G14" s="14" t="s">
        <v>64</v>
      </c>
      <c r="H14" s="5" t="s">
        <v>152</v>
      </c>
      <c r="I14" s="18"/>
    </row>
    <row r="15" spans="1:9" ht="18.75">
      <c r="A15" s="18"/>
      <c r="B15" s="91"/>
      <c r="C15" s="67"/>
      <c r="D15" s="19" t="s">
        <v>156</v>
      </c>
      <c r="E15" s="21" t="s">
        <v>261</v>
      </c>
      <c r="F15" s="21">
        <v>100</v>
      </c>
      <c r="G15" s="14" t="s">
        <v>82</v>
      </c>
      <c r="H15" s="5" t="s">
        <v>152</v>
      </c>
      <c r="I15" s="18"/>
    </row>
    <row r="16" spans="1:9">
      <c r="A16" s="18"/>
      <c r="B16" s="22"/>
      <c r="C16" s="23"/>
      <c r="D16" s="26"/>
      <c r="E16" s="24"/>
      <c r="F16" s="55"/>
      <c r="G16" s="25"/>
      <c r="H16" s="18"/>
      <c r="I16" s="18"/>
    </row>
    <row r="17" spans="1:9" ht="18.75">
      <c r="A17" s="18"/>
      <c r="B17" s="44">
        <v>9</v>
      </c>
      <c r="C17" s="46" t="s">
        <v>90</v>
      </c>
      <c r="D17" s="14" t="s">
        <v>157</v>
      </c>
      <c r="E17" s="14" t="s">
        <v>269</v>
      </c>
      <c r="F17" s="14">
        <f>IF('4. OLP &amp; Standby'!C5="Auto standby",4.7,10)</f>
        <v>10</v>
      </c>
      <c r="G17" s="14" t="s">
        <v>41</v>
      </c>
      <c r="H17" s="27"/>
      <c r="I17" s="18"/>
    </row>
    <row r="18" spans="1:9">
      <c r="A18" s="18"/>
      <c r="B18" s="22"/>
      <c r="C18" s="23"/>
      <c r="D18" s="24"/>
      <c r="E18" s="24"/>
      <c r="F18" s="24"/>
      <c r="G18" s="25"/>
      <c r="H18" s="18"/>
      <c r="I18" s="18"/>
    </row>
    <row r="19" spans="1:9" ht="18.75">
      <c r="A19" s="18"/>
      <c r="B19" s="91">
        <v>16</v>
      </c>
      <c r="C19" s="92" t="s">
        <v>92</v>
      </c>
      <c r="D19" s="21" t="s">
        <v>158</v>
      </c>
      <c r="E19" s="21" t="s">
        <v>270</v>
      </c>
      <c r="F19" s="21">
        <v>0.1</v>
      </c>
      <c r="G19" s="21" t="s">
        <v>75</v>
      </c>
      <c r="H19" s="5" t="s">
        <v>152</v>
      </c>
      <c r="I19" s="18"/>
    </row>
    <row r="20" spans="1:9" ht="18.75">
      <c r="A20" s="18"/>
      <c r="B20" s="91"/>
      <c r="C20" s="92"/>
      <c r="D20" s="21" t="s">
        <v>266</v>
      </c>
      <c r="E20" s="21" t="s">
        <v>267</v>
      </c>
      <c r="F20" s="47">
        <v>2.2000000000000002</v>
      </c>
      <c r="G20" s="14" t="s">
        <v>82</v>
      </c>
      <c r="H20" s="5" t="s">
        <v>152</v>
      </c>
      <c r="I20" s="18"/>
    </row>
    <row r="21" spans="1:9">
      <c r="A21" s="18"/>
      <c r="B21" s="28"/>
      <c r="C21" s="29"/>
      <c r="D21" s="24"/>
      <c r="E21" s="24"/>
      <c r="F21" s="24"/>
      <c r="G21" s="24"/>
      <c r="H21" s="18"/>
      <c r="I21" s="18"/>
    </row>
    <row r="22" spans="1:9">
      <c r="A22" s="18"/>
      <c r="B22" s="28"/>
      <c r="C22" s="30"/>
      <c r="D22" s="24"/>
      <c r="E22" s="24"/>
      <c r="F22" s="24"/>
      <c r="G22" s="24"/>
      <c r="H22" s="18"/>
      <c r="I22" s="18"/>
    </row>
    <row r="23" spans="1:9">
      <c r="A23" s="18"/>
      <c r="B23" s="28"/>
      <c r="C23" s="30"/>
      <c r="D23" s="24"/>
      <c r="E23" s="24"/>
      <c r="F23" s="24"/>
      <c r="G23" s="24"/>
      <c r="H23" s="18"/>
      <c r="I23" s="18"/>
    </row>
    <row r="24" spans="1:9">
      <c r="C24" s="7"/>
      <c r="D24" s="8"/>
      <c r="E24" s="8"/>
      <c r="F24" s="8"/>
      <c r="G24" s="8"/>
    </row>
    <row r="25" spans="1:9">
      <c r="C25" s="7"/>
      <c r="D25" s="8"/>
      <c r="E25" s="8"/>
      <c r="F25" s="8"/>
      <c r="G25" s="8"/>
    </row>
    <row r="26" spans="1:9">
      <c r="C26" s="7"/>
      <c r="D26" s="8"/>
      <c r="E26" s="8"/>
      <c r="F26" s="8"/>
      <c r="G26" s="8"/>
    </row>
    <row r="27" spans="1:9">
      <c r="C27" s="7"/>
      <c r="D27" s="8"/>
      <c r="E27" s="8"/>
      <c r="F27" s="8"/>
      <c r="G27" s="8"/>
    </row>
    <row r="38" ht="27" customHeight="1"/>
  </sheetData>
  <sheetProtection password="826F" sheet="1" objects="1" scenarios="1"/>
  <mergeCells count="9">
    <mergeCell ref="D4:E4"/>
    <mergeCell ref="F4:G4"/>
    <mergeCell ref="B5:B6"/>
    <mergeCell ref="B14:B15"/>
    <mergeCell ref="B19:B20"/>
    <mergeCell ref="C5:C6"/>
    <mergeCell ref="C14:C15"/>
    <mergeCell ref="C19:C20"/>
    <mergeCell ref="B4:C4"/>
  </mergeCells>
  <phoneticPr fontId="7"/>
  <conditionalFormatting sqref="F5">
    <cfRule type="expression" dxfId="3" priority="4">
      <formula>OR($F$5&lt;2,$F$5&gt;40)</formula>
    </cfRule>
  </conditionalFormatting>
  <conditionalFormatting sqref="F6">
    <cfRule type="expression" dxfId="2" priority="3">
      <formula>$F$6&gt;470</formula>
    </cfRule>
  </conditionalFormatting>
  <conditionalFormatting sqref="H5">
    <cfRule type="expression" dxfId="1" priority="2">
      <formula>OR($F$5&lt;2,$F$5&gt;40)</formula>
    </cfRule>
  </conditionalFormatting>
  <conditionalFormatting sqref="H6">
    <cfRule type="expression" dxfId="0" priority="1">
      <formula>$F$6&gt;470</formula>
    </cfRule>
  </conditionalFormatting>
  <pageMargins left="0.69930555555555596" right="0.69930555555555596" top="0.75" bottom="0.75" header="0.3" footer="0.3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G13:J24"/>
  <sheetViews>
    <sheetView workbookViewId="0">
      <selection activeCell="I15" sqref="I15"/>
    </sheetView>
  </sheetViews>
  <sheetFormatPr defaultColWidth="9" defaultRowHeight="13.5"/>
  <sheetData>
    <row r="13" spans="7:10">
      <c r="G13" s="57"/>
      <c r="H13" s="57"/>
      <c r="I13" s="57"/>
      <c r="J13" s="57"/>
    </row>
    <row r="14" spans="7:10">
      <c r="G14" s="57"/>
      <c r="H14" s="57"/>
      <c r="I14" s="57"/>
      <c r="J14" s="57"/>
    </row>
    <row r="15" spans="7:10">
      <c r="G15" s="57"/>
      <c r="H15" s="57"/>
      <c r="I15" s="57"/>
      <c r="J15" s="57"/>
    </row>
    <row r="16" spans="7:10">
      <c r="G16" s="57"/>
      <c r="H16" s="57"/>
      <c r="I16" s="57"/>
      <c r="J16" s="57"/>
    </row>
    <row r="17" spans="7:10">
      <c r="G17" s="57"/>
      <c r="H17" s="57"/>
      <c r="I17" s="57"/>
      <c r="J17" s="57"/>
    </row>
    <row r="18" spans="7:10" ht="14.25">
      <c r="G18" s="57"/>
      <c r="H18" s="8"/>
      <c r="I18" s="57"/>
      <c r="J18" s="57"/>
    </row>
    <row r="19" spans="7:10">
      <c r="G19" s="57"/>
      <c r="H19" s="57"/>
      <c r="I19" s="57"/>
      <c r="J19" s="57"/>
    </row>
    <row r="20" spans="7:10">
      <c r="G20" s="57"/>
      <c r="H20" s="57"/>
      <c r="I20" s="57"/>
      <c r="J20" s="57"/>
    </row>
    <row r="21" spans="7:10">
      <c r="G21" s="57"/>
      <c r="H21" s="57"/>
      <c r="I21" s="57"/>
      <c r="J21" s="57"/>
    </row>
    <row r="22" spans="7:10">
      <c r="G22" s="57"/>
      <c r="H22" s="57"/>
      <c r="I22" s="57"/>
      <c r="J22" s="57"/>
    </row>
    <row r="23" spans="7:10">
      <c r="G23" s="57"/>
      <c r="H23" s="57"/>
      <c r="I23" s="57"/>
      <c r="J23" s="57"/>
    </row>
    <row r="24" spans="7:10">
      <c r="G24" s="57"/>
      <c r="H24" s="57"/>
      <c r="I24" s="57"/>
      <c r="J24" s="57"/>
    </row>
  </sheetData>
  <phoneticPr fontId="7"/>
  <pageMargins left="0.69930555555555596" right="0.69930555555555596" top="0.75" bottom="0.75" header="0.3" footer="0.3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2:C22"/>
  <sheetViews>
    <sheetView workbookViewId="0">
      <selection activeCell="L13" sqref="L13"/>
    </sheetView>
  </sheetViews>
  <sheetFormatPr defaultColWidth="9" defaultRowHeight="13.5"/>
  <cols>
    <col min="2" max="2" width="4.625" customWidth="1"/>
  </cols>
  <sheetData>
    <row r="2" spans="2:3">
      <c r="B2" t="s">
        <v>160</v>
      </c>
    </row>
    <row r="6" spans="2:3">
      <c r="B6" t="s">
        <v>161</v>
      </c>
      <c r="C6" t="s">
        <v>162</v>
      </c>
    </row>
    <row r="8" spans="2:3">
      <c r="B8" t="s">
        <v>163</v>
      </c>
      <c r="C8" t="s">
        <v>164</v>
      </c>
    </row>
    <row r="10" spans="2:3">
      <c r="B10" t="s">
        <v>165</v>
      </c>
      <c r="C10" t="s">
        <v>166</v>
      </c>
    </row>
    <row r="12" spans="2:3">
      <c r="B12" t="s">
        <v>167</v>
      </c>
      <c r="C12" t="s">
        <v>168</v>
      </c>
    </row>
    <row r="14" spans="2:3">
      <c r="B14" t="s">
        <v>169</v>
      </c>
      <c r="C14" t="s">
        <v>170</v>
      </c>
    </row>
    <row r="16" spans="2:3">
      <c r="B16" t="s">
        <v>171</v>
      </c>
      <c r="C16" t="s">
        <v>172</v>
      </c>
    </row>
    <row r="17" spans="2:3">
      <c r="C17" t="s">
        <v>173</v>
      </c>
    </row>
    <row r="19" spans="2:3">
      <c r="B19" t="s">
        <v>174</v>
      </c>
      <c r="C19" t="s">
        <v>175</v>
      </c>
    </row>
    <row r="20" spans="2:3">
      <c r="C20" t="s">
        <v>176</v>
      </c>
    </row>
    <row r="22" spans="2:3">
      <c r="B22" t="s">
        <v>177</v>
      </c>
      <c r="C22" t="s">
        <v>178</v>
      </c>
    </row>
  </sheetData>
  <phoneticPr fontId="7"/>
  <pageMargins left="0.69930555555555596" right="0.69930555555555596" top="0.75" bottom="0.75" header="0.3" footer="0.3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"/>
  <sheetViews>
    <sheetView workbookViewId="0"/>
  </sheetViews>
  <sheetFormatPr defaultRowHeight="13.5"/>
  <sheetData/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All result summary</vt:lpstr>
      <vt:lpstr>1. LLC part specification</vt:lpstr>
      <vt:lpstr>2. Transformer confirmation</vt:lpstr>
      <vt:lpstr>3. IS &amp; VW pin</vt:lpstr>
      <vt:lpstr>4. OLP &amp; Standby</vt:lpstr>
      <vt:lpstr>5. Others</vt:lpstr>
      <vt:lpstr>Auto</vt:lpstr>
      <vt:lpstr>Ext</vt:lpstr>
    </vt:vector>
  </TitlesOfParts>
  <Company>*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*</cp:lastModifiedBy>
  <dcterms:created xsi:type="dcterms:W3CDTF">2017-12-27T02:58:00Z</dcterms:created>
  <dcterms:modified xsi:type="dcterms:W3CDTF">2019-09-02T06:07:04Z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